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C73FB0F-2292-46A8-A8E3-8A2744814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ады" sheetId="4" r:id="rId1"/>
    <sheet name="Лист2" sheetId="2" r:id="rId2"/>
    <sheet name="Лист3" sheetId="3" r:id="rId3"/>
  </sheets>
  <definedNames>
    <definedName name="_xlnm.Print_Titles" localSheetId="0">сады!$15:$18</definedName>
    <definedName name="_xlnm.Print_Area" localSheetId="0">сады!$A$1:$Z$154</definedName>
  </definedNames>
  <calcPr calcId="181029"/>
</workbook>
</file>

<file path=xl/calcChain.xml><?xml version="1.0" encoding="utf-8"?>
<calcChain xmlns="http://schemas.openxmlformats.org/spreadsheetml/2006/main">
  <c r="E144" i="4" l="1"/>
  <c r="I25" i="4" l="1"/>
  <c r="G138" i="4" l="1"/>
  <c r="H138" i="4" s="1"/>
  <c r="I138" i="4" s="1"/>
  <c r="G137" i="4"/>
  <c r="H137" i="4" s="1"/>
  <c r="I137" i="4" s="1"/>
  <c r="G136" i="4"/>
  <c r="H136" i="4" s="1"/>
  <c r="I136" i="4" s="1"/>
  <c r="G135" i="4"/>
  <c r="H135" i="4" s="1"/>
  <c r="I135" i="4" s="1"/>
  <c r="G134" i="4"/>
  <c r="H134" i="4" s="1"/>
  <c r="I134" i="4" s="1"/>
  <c r="Y133" i="4"/>
  <c r="Y132" i="4" s="1"/>
  <c r="U133" i="4"/>
  <c r="U132" i="4" s="1"/>
  <c r="T133" i="4"/>
  <c r="T132" i="4" s="1"/>
  <c r="S133" i="4"/>
  <c r="S132" i="4" s="1"/>
  <c r="R133" i="4"/>
  <c r="R132" i="4" s="1"/>
  <c r="Q133" i="4"/>
  <c r="Q132" i="4" s="1"/>
  <c r="P133" i="4"/>
  <c r="P132" i="4" s="1"/>
  <c r="O133" i="4"/>
  <c r="O132" i="4" s="1"/>
  <c r="N133" i="4"/>
  <c r="N132" i="4" s="1"/>
  <c r="M133" i="4"/>
  <c r="M132" i="4" s="1"/>
  <c r="L133" i="4"/>
  <c r="L132" i="4" s="1"/>
  <c r="K133" i="4"/>
  <c r="K132" i="4" s="1"/>
  <c r="E133" i="4"/>
  <c r="E132" i="4" s="1"/>
  <c r="W136" i="4" l="1"/>
  <c r="J134" i="4"/>
  <c r="V134" i="4"/>
  <c r="W134" i="4"/>
  <c r="W137" i="4"/>
  <c r="V137" i="4"/>
  <c r="J137" i="4"/>
  <c r="V135" i="4"/>
  <c r="J135" i="4"/>
  <c r="W135" i="4"/>
  <c r="J138" i="4"/>
  <c r="V138" i="4"/>
  <c r="W138" i="4"/>
  <c r="J136" i="4"/>
  <c r="V136" i="4"/>
  <c r="X136" i="4" l="1"/>
  <c r="Z136" i="4" s="1"/>
  <c r="X135" i="4"/>
  <c r="Z135" i="4" s="1"/>
  <c r="X138" i="4"/>
  <c r="Z138" i="4" s="1"/>
  <c r="X137" i="4"/>
  <c r="Z137" i="4" s="1"/>
  <c r="W133" i="4"/>
  <c r="W132" i="4" s="1"/>
  <c r="V133" i="4"/>
  <c r="V132" i="4" s="1"/>
  <c r="X134" i="4"/>
  <c r="J133" i="4"/>
  <c r="J132" i="4" s="1"/>
  <c r="G131" i="4"/>
  <c r="G130" i="4"/>
  <c r="G129" i="4"/>
  <c r="G128" i="4"/>
  <c r="G127" i="4"/>
  <c r="I125" i="4"/>
  <c r="I124" i="4"/>
  <c r="I123" i="4"/>
  <c r="W123" i="4" s="1"/>
  <c r="G118" i="4"/>
  <c r="H118" i="4" s="1"/>
  <c r="I118" i="4" s="1"/>
  <c r="G117" i="4"/>
  <c r="H117" i="4" s="1"/>
  <c r="I117" i="4" s="1"/>
  <c r="G116" i="4"/>
  <c r="H116" i="4" s="1"/>
  <c r="I116" i="4" s="1"/>
  <c r="G115" i="4"/>
  <c r="H115" i="4" s="1"/>
  <c r="I115" i="4" s="1"/>
  <c r="G114" i="4"/>
  <c r="H114" i="4" s="1"/>
  <c r="I114" i="4" s="1"/>
  <c r="G113" i="4"/>
  <c r="H113" i="4" s="1"/>
  <c r="I113" i="4" s="1"/>
  <c r="G112" i="4"/>
  <c r="H112" i="4" s="1"/>
  <c r="I112" i="4" s="1"/>
  <c r="G111" i="4"/>
  <c r="H111" i="4" s="1"/>
  <c r="I111" i="4" s="1"/>
  <c r="G110" i="4"/>
  <c r="H110" i="4" s="1"/>
  <c r="I110" i="4" s="1"/>
  <c r="G109" i="4"/>
  <c r="H109" i="4" s="1"/>
  <c r="I109" i="4" s="1"/>
  <c r="G108" i="4"/>
  <c r="H108" i="4" s="1"/>
  <c r="I108" i="4" s="1"/>
  <c r="G107" i="4"/>
  <c r="H107" i="4" s="1"/>
  <c r="I107" i="4" s="1"/>
  <c r="G106" i="4"/>
  <c r="H106" i="4" s="1"/>
  <c r="I106" i="4" s="1"/>
  <c r="G105" i="4"/>
  <c r="H105" i="4" s="1"/>
  <c r="I105" i="4" s="1"/>
  <c r="G104" i="4"/>
  <c r="H104" i="4" s="1"/>
  <c r="I104" i="4" s="1"/>
  <c r="G103" i="4"/>
  <c r="H103" i="4" s="1"/>
  <c r="I103" i="4" s="1"/>
  <c r="G102" i="4"/>
  <c r="H102" i="4" s="1"/>
  <c r="I102" i="4" s="1"/>
  <c r="G101" i="4"/>
  <c r="H101" i="4" s="1"/>
  <c r="I101" i="4" s="1"/>
  <c r="G100" i="4"/>
  <c r="H100" i="4" s="1"/>
  <c r="I100" i="4" s="1"/>
  <c r="G99" i="4"/>
  <c r="H99" i="4" s="1"/>
  <c r="I99" i="4" s="1"/>
  <c r="G98" i="4"/>
  <c r="H98" i="4" s="1"/>
  <c r="I98" i="4" s="1"/>
  <c r="G97" i="4"/>
  <c r="H97" i="4" s="1"/>
  <c r="I97" i="4" s="1"/>
  <c r="G96" i="4"/>
  <c r="H96" i="4" s="1"/>
  <c r="I96" i="4" s="1"/>
  <c r="G95" i="4"/>
  <c r="H95" i="4" s="1"/>
  <c r="I95" i="4" s="1"/>
  <c r="G94" i="4"/>
  <c r="H94" i="4" s="1"/>
  <c r="I94" i="4" s="1"/>
  <c r="G93" i="4"/>
  <c r="H93" i="4" s="1"/>
  <c r="I93" i="4" s="1"/>
  <c r="G92" i="4"/>
  <c r="H92" i="4" s="1"/>
  <c r="I92" i="4" s="1"/>
  <c r="G91" i="4"/>
  <c r="H91" i="4" s="1"/>
  <c r="I91" i="4" s="1"/>
  <c r="G90" i="4"/>
  <c r="H90" i="4" s="1"/>
  <c r="I90" i="4" s="1"/>
  <c r="G89" i="4"/>
  <c r="H89" i="4" s="1"/>
  <c r="I89" i="4" s="1"/>
  <c r="G88" i="4"/>
  <c r="H88" i="4" s="1"/>
  <c r="I88" i="4" s="1"/>
  <c r="G87" i="4"/>
  <c r="H87" i="4" s="1"/>
  <c r="I87" i="4" s="1"/>
  <c r="G85" i="4"/>
  <c r="H85" i="4" s="1"/>
  <c r="I85" i="4" s="1"/>
  <c r="G84" i="4"/>
  <c r="H84" i="4" s="1"/>
  <c r="I84" i="4" s="1"/>
  <c r="G83" i="4"/>
  <c r="H83" i="4" s="1"/>
  <c r="I83" i="4" s="1"/>
  <c r="G80" i="4"/>
  <c r="H80" i="4" s="1"/>
  <c r="I80" i="4" s="1"/>
  <c r="G79" i="4"/>
  <c r="H79" i="4" s="1"/>
  <c r="I79" i="4" s="1"/>
  <c r="G78" i="4"/>
  <c r="H78" i="4" s="1"/>
  <c r="I78" i="4" s="1"/>
  <c r="G77" i="4"/>
  <c r="H77" i="4" s="1"/>
  <c r="I77" i="4" s="1"/>
  <c r="G75" i="4"/>
  <c r="H75" i="4" s="1"/>
  <c r="I75" i="4" s="1"/>
  <c r="G74" i="4"/>
  <c r="H74" i="4" s="1"/>
  <c r="I74" i="4" s="1"/>
  <c r="G73" i="4"/>
  <c r="H73" i="4" s="1"/>
  <c r="I73" i="4" s="1"/>
  <c r="G72" i="4"/>
  <c r="H72" i="4" s="1"/>
  <c r="I72" i="4" s="1"/>
  <c r="G71" i="4"/>
  <c r="H71" i="4" s="1"/>
  <c r="I71" i="4" s="1"/>
  <c r="G70" i="4"/>
  <c r="H70" i="4" s="1"/>
  <c r="I70" i="4" s="1"/>
  <c r="G69" i="4"/>
  <c r="H69" i="4" s="1"/>
  <c r="I69" i="4" s="1"/>
  <c r="G68" i="4"/>
  <c r="H68" i="4" s="1"/>
  <c r="I68" i="4" s="1"/>
  <c r="G67" i="4"/>
  <c r="H67" i="4" s="1"/>
  <c r="I67" i="4" s="1"/>
  <c r="G66" i="4"/>
  <c r="H66" i="4" s="1"/>
  <c r="I66" i="4" s="1"/>
  <c r="G65" i="4"/>
  <c r="H65" i="4" s="1"/>
  <c r="I65" i="4" s="1"/>
  <c r="G64" i="4"/>
  <c r="H64" i="4" s="1"/>
  <c r="I64" i="4" s="1"/>
  <c r="G63" i="4"/>
  <c r="H63" i="4" s="1"/>
  <c r="I63" i="4" s="1"/>
  <c r="G62" i="4"/>
  <c r="H62" i="4" s="1"/>
  <c r="I62" i="4" s="1"/>
  <c r="G61" i="4"/>
  <c r="H61" i="4" s="1"/>
  <c r="I61" i="4" s="1"/>
  <c r="G60" i="4"/>
  <c r="H60" i="4" s="1"/>
  <c r="I60" i="4" s="1"/>
  <c r="G59" i="4"/>
  <c r="H59" i="4" s="1"/>
  <c r="I59" i="4" s="1"/>
  <c r="G58" i="4"/>
  <c r="H58" i="4" s="1"/>
  <c r="I58" i="4" s="1"/>
  <c r="G57" i="4"/>
  <c r="H57" i="4" s="1"/>
  <c r="I57" i="4" s="1"/>
  <c r="G56" i="4"/>
  <c r="H56" i="4" s="1"/>
  <c r="I56" i="4" s="1"/>
  <c r="G55" i="4"/>
  <c r="H55" i="4" s="1"/>
  <c r="I55" i="4" s="1"/>
  <c r="G54" i="4"/>
  <c r="H54" i="4" s="1"/>
  <c r="I54" i="4" s="1"/>
  <c r="G53" i="4"/>
  <c r="H53" i="4" s="1"/>
  <c r="I53" i="4" s="1"/>
  <c r="G52" i="4"/>
  <c r="H52" i="4" s="1"/>
  <c r="I52" i="4" s="1"/>
  <c r="G51" i="4"/>
  <c r="H51" i="4" s="1"/>
  <c r="I51" i="4" s="1"/>
  <c r="G50" i="4"/>
  <c r="H50" i="4" s="1"/>
  <c r="I50" i="4" s="1"/>
  <c r="G49" i="4"/>
  <c r="H49" i="4" s="1"/>
  <c r="I49" i="4" s="1"/>
  <c r="G48" i="4"/>
  <c r="H48" i="4" s="1"/>
  <c r="I48" i="4" s="1"/>
  <c r="G47" i="4"/>
  <c r="H47" i="4" s="1"/>
  <c r="I47" i="4" s="1"/>
  <c r="G46" i="4"/>
  <c r="H46" i="4" s="1"/>
  <c r="I46" i="4" s="1"/>
  <c r="G45" i="4"/>
  <c r="H45" i="4" s="1"/>
  <c r="I45" i="4" s="1"/>
  <c r="G44" i="4"/>
  <c r="H44" i="4" s="1"/>
  <c r="I44" i="4" s="1"/>
  <c r="G43" i="4"/>
  <c r="H43" i="4" s="1"/>
  <c r="I43" i="4" s="1"/>
  <c r="G42" i="4"/>
  <c r="H42" i="4" s="1"/>
  <c r="I42" i="4" s="1"/>
  <c r="G41" i="4"/>
  <c r="H41" i="4" s="1"/>
  <c r="I41" i="4" s="1"/>
  <c r="G39" i="4"/>
  <c r="H39" i="4" s="1"/>
  <c r="I39" i="4" s="1"/>
  <c r="G38" i="4"/>
  <c r="H38" i="4" s="1"/>
  <c r="I38" i="4" s="1"/>
  <c r="G36" i="4"/>
  <c r="H36" i="4" s="1"/>
  <c r="I36" i="4" s="1"/>
  <c r="G35" i="4"/>
  <c r="H35" i="4" s="1"/>
  <c r="I35" i="4" s="1"/>
  <c r="G34" i="4"/>
  <c r="H34" i="4" s="1"/>
  <c r="I34" i="4" s="1"/>
  <c r="G33" i="4"/>
  <c r="H33" i="4" s="1"/>
  <c r="I33" i="4" s="1"/>
  <c r="G32" i="4"/>
  <c r="H32" i="4" s="1"/>
  <c r="I32" i="4" s="1"/>
  <c r="G31" i="4"/>
  <c r="H31" i="4" s="1"/>
  <c r="I31" i="4" s="1"/>
  <c r="G30" i="4"/>
  <c r="H30" i="4" s="1"/>
  <c r="I30" i="4" s="1"/>
  <c r="G29" i="4"/>
  <c r="H29" i="4" s="1"/>
  <c r="I29" i="4" s="1"/>
  <c r="G28" i="4"/>
  <c r="H28" i="4" s="1"/>
  <c r="I28" i="4" s="1"/>
  <c r="G23" i="4"/>
  <c r="H23" i="4" s="1"/>
  <c r="I23" i="4" s="1"/>
  <c r="J26" i="4"/>
  <c r="W25" i="4"/>
  <c r="J24" i="4"/>
  <c r="G22" i="4"/>
  <c r="H22" i="4" s="1"/>
  <c r="I22" i="4" s="1"/>
  <c r="Z82" i="4"/>
  <c r="U82" i="4"/>
  <c r="T82" i="4"/>
  <c r="S82" i="4"/>
  <c r="R82" i="4"/>
  <c r="Q82" i="4"/>
  <c r="P82" i="4"/>
  <c r="O82" i="4"/>
  <c r="N82" i="4"/>
  <c r="M82" i="4"/>
  <c r="L82" i="4"/>
  <c r="K82" i="4"/>
  <c r="E82" i="4"/>
  <c r="W26" i="4"/>
  <c r="I129" i="4" l="1"/>
  <c r="H129" i="4"/>
  <c r="I128" i="4"/>
  <c r="J128" i="4" s="1"/>
  <c r="H128" i="4"/>
  <c r="I130" i="4"/>
  <c r="H130" i="4"/>
  <c r="I127" i="4"/>
  <c r="V127" i="4" s="1"/>
  <c r="H127" i="4"/>
  <c r="I131" i="4"/>
  <c r="H131" i="4"/>
  <c r="V30" i="4"/>
  <c r="W34" i="4"/>
  <c r="W83" i="4"/>
  <c r="V104" i="4"/>
  <c r="W41" i="4"/>
  <c r="W45" i="4"/>
  <c r="W49" i="4"/>
  <c r="W53" i="4"/>
  <c r="W57" i="4"/>
  <c r="W61" i="4"/>
  <c r="W65" i="4"/>
  <c r="W69" i="4"/>
  <c r="W73" i="4"/>
  <c r="V78" i="4"/>
  <c r="J90" i="4"/>
  <c r="J98" i="4"/>
  <c r="V26" i="4"/>
  <c r="Z134" i="4"/>
  <c r="Z133" i="4" s="1"/>
  <c r="Z132" i="4" s="1"/>
  <c r="X133" i="4"/>
  <c r="X132" i="4" s="1"/>
  <c r="V24" i="4"/>
  <c r="X24" i="4" s="1"/>
  <c r="V98" i="4"/>
  <c r="W24" i="4"/>
  <c r="V88" i="4"/>
  <c r="W88" i="4"/>
  <c r="V92" i="4"/>
  <c r="W92" i="4"/>
  <c r="V96" i="4"/>
  <c r="W96" i="4"/>
  <c r="V100" i="4"/>
  <c r="W100" i="4"/>
  <c r="J94" i="4"/>
  <c r="V94" i="4"/>
  <c r="W94" i="4"/>
  <c r="V108" i="4"/>
  <c r="W108" i="4"/>
  <c r="V112" i="4"/>
  <c r="W112" i="4"/>
  <c r="V116" i="4"/>
  <c r="W116" i="4"/>
  <c r="W98" i="4"/>
  <c r="V90" i="4"/>
  <c r="W90" i="4"/>
  <c r="W104" i="4"/>
  <c r="V129" i="4"/>
  <c r="W129" i="4"/>
  <c r="J127" i="4"/>
  <c r="W130" i="4"/>
  <c r="V130" i="4"/>
  <c r="J130" i="4"/>
  <c r="W128" i="4"/>
  <c r="V128" i="4"/>
  <c r="J131" i="4"/>
  <c r="V131" i="4"/>
  <c r="W131" i="4"/>
  <c r="J129" i="4"/>
  <c r="V124" i="4"/>
  <c r="W124" i="4"/>
  <c r="J124" i="4"/>
  <c r="J125" i="4"/>
  <c r="W125" i="4"/>
  <c r="V125" i="4"/>
  <c r="J123" i="4"/>
  <c r="V123" i="4"/>
  <c r="J103" i="4"/>
  <c r="W103" i="4"/>
  <c r="V103" i="4"/>
  <c r="J87" i="4"/>
  <c r="W87" i="4"/>
  <c r="V87" i="4"/>
  <c r="J95" i="4"/>
  <c r="W95" i="4"/>
  <c r="V95" i="4"/>
  <c r="J107" i="4"/>
  <c r="W107" i="4"/>
  <c r="V107" i="4"/>
  <c r="J110" i="4"/>
  <c r="V110" i="4"/>
  <c r="W110" i="4"/>
  <c r="W113" i="4"/>
  <c r="V113" i="4"/>
  <c r="J113" i="4"/>
  <c r="W109" i="4"/>
  <c r="J109" i="4"/>
  <c r="V109" i="4"/>
  <c r="W93" i="4"/>
  <c r="J93" i="4"/>
  <c r="V93" i="4"/>
  <c r="W101" i="4"/>
  <c r="J101" i="4"/>
  <c r="V101" i="4"/>
  <c r="J111" i="4"/>
  <c r="W111" i="4"/>
  <c r="V111" i="4"/>
  <c r="J114" i="4"/>
  <c r="V114" i="4"/>
  <c r="W114" i="4"/>
  <c r="W117" i="4"/>
  <c r="V117" i="4"/>
  <c r="J117" i="4"/>
  <c r="W89" i="4"/>
  <c r="V89" i="4"/>
  <c r="J89" i="4"/>
  <c r="J97" i="4"/>
  <c r="W97" i="4"/>
  <c r="V97" i="4"/>
  <c r="J106" i="4"/>
  <c r="V106" i="4"/>
  <c r="W106" i="4"/>
  <c r="J91" i="4"/>
  <c r="W91" i="4"/>
  <c r="V91" i="4"/>
  <c r="J99" i="4"/>
  <c r="W99" i="4"/>
  <c r="V99" i="4"/>
  <c r="J102" i="4"/>
  <c r="V102" i="4"/>
  <c r="W102" i="4"/>
  <c r="J105" i="4"/>
  <c r="W105" i="4"/>
  <c r="V105" i="4"/>
  <c r="J115" i="4"/>
  <c r="W115" i="4"/>
  <c r="V115" i="4"/>
  <c r="J118" i="4"/>
  <c r="V118" i="4"/>
  <c r="W118" i="4"/>
  <c r="J88" i="4"/>
  <c r="J92" i="4"/>
  <c r="J96" i="4"/>
  <c r="J100" i="4"/>
  <c r="J104" i="4"/>
  <c r="J108" i="4"/>
  <c r="J112" i="4"/>
  <c r="J116" i="4"/>
  <c r="V84" i="4"/>
  <c r="W84" i="4"/>
  <c r="J84" i="4"/>
  <c r="J85" i="4"/>
  <c r="W85" i="4"/>
  <c r="V85" i="4"/>
  <c r="V83" i="4"/>
  <c r="J83" i="4"/>
  <c r="W79" i="4"/>
  <c r="V79" i="4"/>
  <c r="J79" i="4"/>
  <c r="W77" i="4"/>
  <c r="J77" i="4"/>
  <c r="V77" i="4"/>
  <c r="J80" i="4"/>
  <c r="V80" i="4"/>
  <c r="W80" i="4"/>
  <c r="W78" i="4"/>
  <c r="J44" i="4"/>
  <c r="W44" i="4"/>
  <c r="V44" i="4"/>
  <c r="J63" i="4"/>
  <c r="W63" i="4"/>
  <c r="V63" i="4"/>
  <c r="V66" i="4"/>
  <c r="W66" i="4"/>
  <c r="J66" i="4"/>
  <c r="J48" i="4"/>
  <c r="V48" i="4"/>
  <c r="W48" i="4"/>
  <c r="J51" i="4"/>
  <c r="W51" i="4"/>
  <c r="V51" i="4"/>
  <c r="V54" i="4"/>
  <c r="W54" i="4"/>
  <c r="J54" i="4"/>
  <c r="J64" i="4"/>
  <c r="V64" i="4"/>
  <c r="W64" i="4"/>
  <c r="J67" i="4"/>
  <c r="W67" i="4"/>
  <c r="V67" i="4"/>
  <c r="J70" i="4"/>
  <c r="W70" i="4"/>
  <c r="V70" i="4"/>
  <c r="V50" i="4"/>
  <c r="J50" i="4"/>
  <c r="W50" i="4"/>
  <c r="J52" i="4"/>
  <c r="W52" i="4"/>
  <c r="V52" i="4"/>
  <c r="J55" i="4"/>
  <c r="W55" i="4"/>
  <c r="V55" i="4"/>
  <c r="J58" i="4"/>
  <c r="V58" i="4"/>
  <c r="W58" i="4"/>
  <c r="J68" i="4"/>
  <c r="W68" i="4"/>
  <c r="V68" i="4"/>
  <c r="J71" i="4"/>
  <c r="W71" i="4"/>
  <c r="V71" i="4"/>
  <c r="J74" i="4"/>
  <c r="V74" i="4"/>
  <c r="W74" i="4"/>
  <c r="J47" i="4"/>
  <c r="W47" i="4"/>
  <c r="V47" i="4"/>
  <c r="V60" i="4"/>
  <c r="J60" i="4"/>
  <c r="W60" i="4"/>
  <c r="V42" i="4"/>
  <c r="W42" i="4"/>
  <c r="J42" i="4"/>
  <c r="J43" i="4"/>
  <c r="W43" i="4"/>
  <c r="V43" i="4"/>
  <c r="J46" i="4"/>
  <c r="V46" i="4"/>
  <c r="W46" i="4"/>
  <c r="J56" i="4"/>
  <c r="W56" i="4"/>
  <c r="V56" i="4"/>
  <c r="J59" i="4"/>
  <c r="W59" i="4"/>
  <c r="V59" i="4"/>
  <c r="J62" i="4"/>
  <c r="W62" i="4"/>
  <c r="V62" i="4"/>
  <c r="J72" i="4"/>
  <c r="V72" i="4"/>
  <c r="W72" i="4"/>
  <c r="J75" i="4"/>
  <c r="W75" i="4"/>
  <c r="V75" i="4"/>
  <c r="J41" i="4"/>
  <c r="J45" i="4"/>
  <c r="J49" i="4"/>
  <c r="J53" i="4"/>
  <c r="J57" i="4"/>
  <c r="J61" i="4"/>
  <c r="J65" i="4"/>
  <c r="J69" i="4"/>
  <c r="J73" i="4"/>
  <c r="V41" i="4"/>
  <c r="V45" i="4"/>
  <c r="V49" i="4"/>
  <c r="V53" i="4"/>
  <c r="V57" i="4"/>
  <c r="V61" i="4"/>
  <c r="V65" i="4"/>
  <c r="V69" i="4"/>
  <c r="V73" i="4"/>
  <c r="W38" i="4"/>
  <c r="V38" i="4"/>
  <c r="J38" i="4"/>
  <c r="J39" i="4"/>
  <c r="V39" i="4"/>
  <c r="W39" i="4"/>
  <c r="V29" i="4"/>
  <c r="J29" i="4"/>
  <c r="W29" i="4"/>
  <c r="J32" i="4"/>
  <c r="W32" i="4"/>
  <c r="V32" i="4"/>
  <c r="V35" i="4"/>
  <c r="W35" i="4"/>
  <c r="J35" i="4"/>
  <c r="J28" i="4"/>
  <c r="V28" i="4"/>
  <c r="X28" i="4" s="1"/>
  <c r="W28" i="4"/>
  <c r="V31" i="4"/>
  <c r="W31" i="4"/>
  <c r="J31" i="4"/>
  <c r="V33" i="4"/>
  <c r="W33" i="4"/>
  <c r="J33" i="4"/>
  <c r="J36" i="4"/>
  <c r="W36" i="4"/>
  <c r="V36" i="4"/>
  <c r="J30" i="4"/>
  <c r="J34" i="4"/>
  <c r="V34" i="4"/>
  <c r="W30" i="4"/>
  <c r="J23" i="4"/>
  <c r="W23" i="4"/>
  <c r="V23" i="4"/>
  <c r="V25" i="4"/>
  <c r="J25" i="4"/>
  <c r="J22" i="4"/>
  <c r="W22" i="4"/>
  <c r="V22" i="4"/>
  <c r="W127" i="4" l="1"/>
  <c r="J82" i="4"/>
  <c r="X73" i="4"/>
  <c r="Y73" i="4" s="1"/>
  <c r="X57" i="4"/>
  <c r="Y57" i="4" s="1"/>
  <c r="J78" i="4"/>
  <c r="J76" i="4" s="1"/>
  <c r="X61" i="4"/>
  <c r="Y61" i="4" s="1"/>
  <c r="X23" i="4"/>
  <c r="Y23" i="4" s="1"/>
  <c r="W82" i="4"/>
  <c r="X59" i="4"/>
  <c r="Y59" i="4" s="1"/>
  <c r="V82" i="4"/>
  <c r="J37" i="4"/>
  <c r="J143" i="4" s="1"/>
  <c r="J21" i="4"/>
  <c r="X74" i="4"/>
  <c r="Y74" i="4" s="1"/>
  <c r="X70" i="4"/>
  <c r="Y70" i="4" s="1"/>
  <c r="J126" i="4"/>
  <c r="J122" i="4"/>
  <c r="J86" i="4"/>
  <c r="J81" i="4" s="1"/>
  <c r="X72" i="4"/>
  <c r="Y72" i="4" s="1"/>
  <c r="X58" i="4"/>
  <c r="Y58" i="4" s="1"/>
  <c r="J40" i="4"/>
  <c r="J144" i="4" s="1"/>
  <c r="X62" i="4"/>
  <c r="Y62" i="4" s="1"/>
  <c r="X71" i="4"/>
  <c r="Y71" i="4" s="1"/>
  <c r="X63" i="4"/>
  <c r="Y63" i="4" s="1"/>
  <c r="J27" i="4"/>
  <c r="J142" i="4" s="1"/>
  <c r="X130" i="4"/>
  <c r="Z130" i="4" s="1"/>
  <c r="Z21" i="4"/>
  <c r="Z27" i="4"/>
  <c r="Z142" i="4" s="1"/>
  <c r="Z37" i="4"/>
  <c r="Z143" i="4" s="1"/>
  <c r="Z40" i="4"/>
  <c r="Z144" i="4" s="1"/>
  <c r="Z76" i="4"/>
  <c r="Z86" i="4"/>
  <c r="Y126" i="4"/>
  <c r="Y122" i="4"/>
  <c r="X131" i="4"/>
  <c r="Z131" i="4" s="1"/>
  <c r="X129" i="4"/>
  <c r="Z129" i="4" s="1"/>
  <c r="X128" i="4"/>
  <c r="Z128" i="4" s="1"/>
  <c r="X127" i="4"/>
  <c r="Z127" i="4" s="1"/>
  <c r="X125" i="4"/>
  <c r="Z125" i="4" s="1"/>
  <c r="X124" i="4"/>
  <c r="Z124" i="4" s="1"/>
  <c r="X123" i="4"/>
  <c r="X118" i="4"/>
  <c r="Y118" i="4" s="1"/>
  <c r="X117" i="4"/>
  <c r="Y117" i="4" s="1"/>
  <c r="X116" i="4"/>
  <c r="Y116" i="4" s="1"/>
  <c r="X115" i="4"/>
  <c r="Y115" i="4" s="1"/>
  <c r="X114" i="4"/>
  <c r="Y114" i="4" s="1"/>
  <c r="X113" i="4"/>
  <c r="Y113" i="4" s="1"/>
  <c r="X112" i="4"/>
  <c r="Y112" i="4" s="1"/>
  <c r="X111" i="4"/>
  <c r="Y111" i="4" s="1"/>
  <c r="X110" i="4"/>
  <c r="Y110" i="4" s="1"/>
  <c r="X109" i="4"/>
  <c r="Y109" i="4" s="1"/>
  <c r="X108" i="4"/>
  <c r="Y108" i="4" s="1"/>
  <c r="X107" i="4"/>
  <c r="Y107" i="4" s="1"/>
  <c r="X106" i="4"/>
  <c r="Y106" i="4" s="1"/>
  <c r="X105" i="4"/>
  <c r="Y105" i="4" s="1"/>
  <c r="X104" i="4"/>
  <c r="Y104" i="4" s="1"/>
  <c r="X103" i="4"/>
  <c r="Y103" i="4" s="1"/>
  <c r="X102" i="4"/>
  <c r="Y102" i="4" s="1"/>
  <c r="X101" i="4"/>
  <c r="Y101" i="4" s="1"/>
  <c r="X100" i="4"/>
  <c r="Y100" i="4" s="1"/>
  <c r="X99" i="4"/>
  <c r="Y99" i="4" s="1"/>
  <c r="X98" i="4"/>
  <c r="Y98" i="4" s="1"/>
  <c r="X97" i="4"/>
  <c r="Y97" i="4" s="1"/>
  <c r="X96" i="4"/>
  <c r="Y96" i="4" s="1"/>
  <c r="X95" i="4"/>
  <c r="Y95" i="4" s="1"/>
  <c r="X94" i="4"/>
  <c r="Y94" i="4" s="1"/>
  <c r="X93" i="4"/>
  <c r="Y93" i="4" s="1"/>
  <c r="X92" i="4"/>
  <c r="Y92" i="4" s="1"/>
  <c r="X91" i="4"/>
  <c r="Y91" i="4" s="1"/>
  <c r="X90" i="4"/>
  <c r="Y90" i="4" s="1"/>
  <c r="X89" i="4"/>
  <c r="Y89" i="4" s="1"/>
  <c r="X88" i="4"/>
  <c r="Y88" i="4" s="1"/>
  <c r="X87" i="4"/>
  <c r="Y87" i="4" s="1"/>
  <c r="X85" i="4"/>
  <c r="Y85" i="4" s="1"/>
  <c r="X84" i="4"/>
  <c r="Y84" i="4" s="1"/>
  <c r="X83" i="4"/>
  <c r="X80" i="4"/>
  <c r="Y80" i="4" s="1"/>
  <c r="X79" i="4"/>
  <c r="Y79" i="4" s="1"/>
  <c r="X78" i="4"/>
  <c r="Y78" i="4" s="1"/>
  <c r="X77" i="4"/>
  <c r="Y77" i="4" s="1"/>
  <c r="X75" i="4"/>
  <c r="Y75" i="4" s="1"/>
  <c r="X69" i="4"/>
  <c r="Y69" i="4" s="1"/>
  <c r="X68" i="4"/>
  <c r="Y68" i="4" s="1"/>
  <c r="X67" i="4"/>
  <c r="Y67" i="4" s="1"/>
  <c r="X66" i="4"/>
  <c r="Y66" i="4" s="1"/>
  <c r="X65" i="4"/>
  <c r="Y65" i="4" s="1"/>
  <c r="X64" i="4"/>
  <c r="Y64" i="4" s="1"/>
  <c r="X60" i="4"/>
  <c r="Y60" i="4" s="1"/>
  <c r="X56" i="4"/>
  <c r="Y56" i="4" s="1"/>
  <c r="X55" i="4"/>
  <c r="Y55" i="4" s="1"/>
  <c r="X54" i="4"/>
  <c r="Y54" i="4" s="1"/>
  <c r="X53" i="4"/>
  <c r="Y53" i="4" s="1"/>
  <c r="X52" i="4"/>
  <c r="Y52" i="4" s="1"/>
  <c r="X51" i="4"/>
  <c r="Y51" i="4" s="1"/>
  <c r="X50" i="4"/>
  <c r="Y50" i="4" s="1"/>
  <c r="X49" i="4"/>
  <c r="Y49" i="4" s="1"/>
  <c r="X48" i="4"/>
  <c r="Y48" i="4" s="1"/>
  <c r="X47" i="4"/>
  <c r="Y47" i="4" s="1"/>
  <c r="X46" i="4"/>
  <c r="Y46" i="4" s="1"/>
  <c r="X45" i="4"/>
  <c r="Y45" i="4" s="1"/>
  <c r="X44" i="4"/>
  <c r="Y44" i="4" s="1"/>
  <c r="X43" i="4"/>
  <c r="Y43" i="4" s="1"/>
  <c r="X42" i="4"/>
  <c r="Y42" i="4" s="1"/>
  <c r="X41" i="4"/>
  <c r="Y41" i="4" s="1"/>
  <c r="X39" i="4"/>
  <c r="Y39" i="4" s="1"/>
  <c r="X38" i="4"/>
  <c r="X36" i="4"/>
  <c r="Y36" i="4" s="1"/>
  <c r="X35" i="4"/>
  <c r="Y35" i="4" s="1"/>
  <c r="X34" i="4"/>
  <c r="Y34" i="4" s="1"/>
  <c r="X33" i="4"/>
  <c r="Y33" i="4" s="1"/>
  <c r="X32" i="4"/>
  <c r="Y32" i="4" s="1"/>
  <c r="X31" i="4"/>
  <c r="Y31" i="4" s="1"/>
  <c r="X30" i="4"/>
  <c r="Y30" i="4" s="1"/>
  <c r="X29" i="4"/>
  <c r="Y29" i="4" s="1"/>
  <c r="Y28" i="4"/>
  <c r="X26" i="4"/>
  <c r="Y26" i="4" s="1"/>
  <c r="X25" i="4"/>
  <c r="Y25" i="4" s="1"/>
  <c r="Y24" i="4"/>
  <c r="X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E122" i="4"/>
  <c r="W37" i="4"/>
  <c r="W143" i="4" s="1"/>
  <c r="V37" i="4"/>
  <c r="V143" i="4" s="1"/>
  <c r="U37" i="4"/>
  <c r="U143" i="4" s="1"/>
  <c r="T37" i="4"/>
  <c r="T143" i="4" s="1"/>
  <c r="S37" i="4"/>
  <c r="S143" i="4" s="1"/>
  <c r="R37" i="4"/>
  <c r="R143" i="4" s="1"/>
  <c r="Q37" i="4"/>
  <c r="Q143" i="4" s="1"/>
  <c r="P37" i="4"/>
  <c r="P143" i="4" s="1"/>
  <c r="O37" i="4"/>
  <c r="O143" i="4" s="1"/>
  <c r="N37" i="4"/>
  <c r="N143" i="4" s="1"/>
  <c r="M37" i="4"/>
  <c r="M143" i="4" s="1"/>
  <c r="L37" i="4"/>
  <c r="L143" i="4" s="1"/>
  <c r="K37" i="4"/>
  <c r="K143" i="4" s="1"/>
  <c r="E37" i="4"/>
  <c r="E143" i="4" s="1"/>
  <c r="J145" i="4" l="1"/>
  <c r="J141" i="4"/>
  <c r="J121" i="4"/>
  <c r="J120" i="4" s="1"/>
  <c r="J20" i="4"/>
  <c r="J19" i="4" s="1"/>
  <c r="J140" i="4" s="1"/>
  <c r="J146" i="4" s="1"/>
  <c r="Y83" i="4"/>
  <c r="X82" i="4"/>
  <c r="Y86" i="4"/>
  <c r="X37" i="4"/>
  <c r="X143" i="4" s="1"/>
  <c r="Y121" i="4"/>
  <c r="Y120" i="4" s="1"/>
  <c r="X122" i="4"/>
  <c r="Y40" i="4"/>
  <c r="Z123" i="4"/>
  <c r="Z122" i="4" s="1"/>
  <c r="Y76" i="4"/>
  <c r="Z126" i="4"/>
  <c r="X21" i="4"/>
  <c r="X141" i="4" s="1"/>
  <c r="Y27" i="4"/>
  <c r="Y38" i="4"/>
  <c r="Y37" i="4" s="1"/>
  <c r="X126" i="4"/>
  <c r="X27" i="4"/>
  <c r="X142" i="4" s="1"/>
  <c r="Z20" i="4"/>
  <c r="X86" i="4"/>
  <c r="X76" i="4"/>
  <c r="Z81" i="4"/>
  <c r="X40" i="4"/>
  <c r="W27" i="4"/>
  <c r="W142" i="4" s="1"/>
  <c r="V27" i="4"/>
  <c r="V142" i="4" s="1"/>
  <c r="U27" i="4"/>
  <c r="U142" i="4" s="1"/>
  <c r="T27" i="4"/>
  <c r="T142" i="4" s="1"/>
  <c r="S27" i="4"/>
  <c r="S142" i="4" s="1"/>
  <c r="R27" i="4"/>
  <c r="R142" i="4" s="1"/>
  <c r="Q27" i="4"/>
  <c r="Q142" i="4" s="1"/>
  <c r="P27" i="4"/>
  <c r="P142" i="4" s="1"/>
  <c r="O27" i="4"/>
  <c r="O142" i="4" s="1"/>
  <c r="N27" i="4"/>
  <c r="N142" i="4" s="1"/>
  <c r="M27" i="4"/>
  <c r="M142" i="4" s="1"/>
  <c r="L27" i="4"/>
  <c r="L142" i="4" s="1"/>
  <c r="K27" i="4"/>
  <c r="K142" i="4" s="1"/>
  <c r="E27" i="4"/>
  <c r="E142" i="4" s="1"/>
  <c r="X145" i="4" l="1"/>
  <c r="X144" i="4"/>
  <c r="Z141" i="4"/>
  <c r="Y143" i="4"/>
  <c r="Y145" i="4"/>
  <c r="Z145" i="4"/>
  <c r="Y142" i="4"/>
  <c r="Y82" i="4"/>
  <c r="X121" i="4"/>
  <c r="X120" i="4" s="1"/>
  <c r="Z121" i="4"/>
  <c r="Z120" i="4" s="1"/>
  <c r="X20" i="4"/>
  <c r="X81" i="4"/>
  <c r="Z19" i="4"/>
  <c r="X19" i="4" l="1"/>
  <c r="Y81" i="4"/>
  <c r="Y144" i="4"/>
  <c r="Z140" i="4"/>
  <c r="Z146" i="4" s="1"/>
  <c r="X140" i="4"/>
  <c r="X146" i="4" s="1"/>
  <c r="W21" i="4"/>
  <c r="W141" i="4" s="1"/>
  <c r="V21" i="4"/>
  <c r="V141" i="4" s="1"/>
  <c r="W126" i="4"/>
  <c r="V126" i="4"/>
  <c r="V121" i="4" s="1"/>
  <c r="V120" i="4" s="1"/>
  <c r="W86" i="4"/>
  <c r="V86" i="4"/>
  <c r="V81" i="4" s="1"/>
  <c r="W76" i="4"/>
  <c r="V76" i="4"/>
  <c r="W40" i="4"/>
  <c r="V40" i="4"/>
  <c r="V144" i="4" s="1"/>
  <c r="U21" i="4"/>
  <c r="U141" i="4" s="1"/>
  <c r="T21" i="4"/>
  <c r="T141" i="4" s="1"/>
  <c r="S21" i="4"/>
  <c r="S141" i="4" s="1"/>
  <c r="R21" i="4"/>
  <c r="R141" i="4" s="1"/>
  <c r="Q21" i="4"/>
  <c r="Q141" i="4" s="1"/>
  <c r="P21" i="4"/>
  <c r="P141" i="4" s="1"/>
  <c r="O21" i="4"/>
  <c r="O141" i="4" s="1"/>
  <c r="N21" i="4"/>
  <c r="N141" i="4" s="1"/>
  <c r="M21" i="4"/>
  <c r="M141" i="4" s="1"/>
  <c r="L21" i="4"/>
  <c r="L141" i="4" s="1"/>
  <c r="K21" i="4"/>
  <c r="K141" i="4" s="1"/>
  <c r="U40" i="4"/>
  <c r="U144" i="4" s="1"/>
  <c r="T40" i="4"/>
  <c r="T144" i="4" s="1"/>
  <c r="S40" i="4"/>
  <c r="S144" i="4" s="1"/>
  <c r="R40" i="4"/>
  <c r="R144" i="4" s="1"/>
  <c r="Q40" i="4"/>
  <c r="Q144" i="4" s="1"/>
  <c r="P40" i="4"/>
  <c r="P144" i="4" s="1"/>
  <c r="O40" i="4"/>
  <c r="O144" i="4" s="1"/>
  <c r="N40" i="4"/>
  <c r="N144" i="4" s="1"/>
  <c r="M40" i="4"/>
  <c r="M144" i="4" s="1"/>
  <c r="L40" i="4"/>
  <c r="L144" i="4" s="1"/>
  <c r="K40" i="4"/>
  <c r="K144" i="4" s="1"/>
  <c r="U76" i="4"/>
  <c r="T76" i="4"/>
  <c r="S76" i="4"/>
  <c r="R76" i="4"/>
  <c r="Q76" i="4"/>
  <c r="P76" i="4"/>
  <c r="O76" i="4"/>
  <c r="N76" i="4"/>
  <c r="M76" i="4"/>
  <c r="L76" i="4"/>
  <c r="K76" i="4"/>
  <c r="U86" i="4"/>
  <c r="U81" i="4" s="1"/>
  <c r="T86" i="4"/>
  <c r="T81" i="4" s="1"/>
  <c r="S86" i="4"/>
  <c r="S81" i="4" s="1"/>
  <c r="R86" i="4"/>
  <c r="R81" i="4" s="1"/>
  <c r="Q86" i="4"/>
  <c r="Q81" i="4" s="1"/>
  <c r="P86" i="4"/>
  <c r="P81" i="4" s="1"/>
  <c r="O86" i="4"/>
  <c r="O81" i="4" s="1"/>
  <c r="N86" i="4"/>
  <c r="N81" i="4" s="1"/>
  <c r="M86" i="4"/>
  <c r="M81" i="4" s="1"/>
  <c r="L86" i="4"/>
  <c r="L81" i="4" s="1"/>
  <c r="K86" i="4"/>
  <c r="K81" i="4" s="1"/>
  <c r="U126" i="4"/>
  <c r="U121" i="4" s="1"/>
  <c r="U120" i="4" s="1"/>
  <c r="T126" i="4"/>
  <c r="T121" i="4" s="1"/>
  <c r="T120" i="4" s="1"/>
  <c r="S126" i="4"/>
  <c r="S121" i="4" s="1"/>
  <c r="S120" i="4" s="1"/>
  <c r="R126" i="4"/>
  <c r="R121" i="4" s="1"/>
  <c r="R120" i="4" s="1"/>
  <c r="Q126" i="4"/>
  <c r="Q121" i="4" s="1"/>
  <c r="Q120" i="4" s="1"/>
  <c r="P126" i="4"/>
  <c r="P121" i="4" s="1"/>
  <c r="P120" i="4" s="1"/>
  <c r="O126" i="4"/>
  <c r="O121" i="4" s="1"/>
  <c r="O120" i="4" s="1"/>
  <c r="N126" i="4"/>
  <c r="N121" i="4" s="1"/>
  <c r="N120" i="4" s="1"/>
  <c r="M126" i="4"/>
  <c r="M121" i="4" s="1"/>
  <c r="M120" i="4" s="1"/>
  <c r="L126" i="4"/>
  <c r="L121" i="4" s="1"/>
  <c r="L120" i="4" s="1"/>
  <c r="K126" i="4"/>
  <c r="K121" i="4" s="1"/>
  <c r="K120" i="4" s="1"/>
  <c r="E126" i="4"/>
  <c r="M145" i="4" l="1"/>
  <c r="Q145" i="4"/>
  <c r="U145" i="4"/>
  <c r="L145" i="4"/>
  <c r="P145" i="4"/>
  <c r="T145" i="4"/>
  <c r="W144" i="4"/>
  <c r="N145" i="4"/>
  <c r="R145" i="4"/>
  <c r="V145" i="4"/>
  <c r="K145" i="4"/>
  <c r="O145" i="4"/>
  <c r="S145" i="4"/>
  <c r="W145" i="4"/>
  <c r="W121" i="4"/>
  <c r="W120" i="4" s="1"/>
  <c r="W81" i="4"/>
  <c r="E121" i="4"/>
  <c r="E120" i="4" s="1"/>
  <c r="Y22" i="4"/>
  <c r="Y21" i="4" s="1"/>
  <c r="Y141" i="4" s="1"/>
  <c r="Y20" i="4" l="1"/>
  <c r="Y19" i="4" s="1"/>
  <c r="Y140" i="4" s="1"/>
  <c r="Y146" i="4" s="1"/>
  <c r="W20" i="4"/>
  <c r="W19" i="4" s="1"/>
  <c r="W140" i="4" s="1"/>
  <c r="W146" i="4" s="1"/>
  <c r="V20" i="4"/>
  <c r="V19" i="4" s="1"/>
  <c r="V146" i="4" s="1"/>
  <c r="S20" i="4"/>
  <c r="S19" i="4" s="1"/>
  <c r="S140" i="4" s="1"/>
  <c r="S146" i="4" s="1"/>
  <c r="P20" i="4"/>
  <c r="P19" i="4" s="1"/>
  <c r="P140" i="4" s="1"/>
  <c r="P146" i="4" s="1"/>
  <c r="M20" i="4"/>
  <c r="M19" i="4" s="1"/>
  <c r="M140" i="4" s="1"/>
  <c r="M146" i="4" s="1"/>
  <c r="Q20" i="4"/>
  <c r="Q19" i="4" s="1"/>
  <c r="Q140" i="4" s="1"/>
  <c r="Q146" i="4" s="1"/>
  <c r="N20" i="4"/>
  <c r="N19" i="4" s="1"/>
  <c r="N140" i="4" s="1"/>
  <c r="N146" i="4" s="1"/>
  <c r="K20" i="4"/>
  <c r="K19" i="4" s="1"/>
  <c r="K140" i="4" s="1"/>
  <c r="K146" i="4" s="1"/>
  <c r="T20" i="4"/>
  <c r="T19" i="4" s="1"/>
  <c r="T140" i="4" s="1"/>
  <c r="T146" i="4" s="1"/>
  <c r="R20" i="4"/>
  <c r="R19" i="4" s="1"/>
  <c r="R140" i="4" s="1"/>
  <c r="R146" i="4" s="1"/>
  <c r="O20" i="4"/>
  <c r="O19" i="4" s="1"/>
  <c r="O140" i="4" s="1"/>
  <c r="O146" i="4" s="1"/>
  <c r="L20" i="4"/>
  <c r="L19" i="4" s="1"/>
  <c r="L140" i="4" s="1"/>
  <c r="L146" i="4" s="1"/>
  <c r="U20" i="4"/>
  <c r="U19" i="4" s="1"/>
  <c r="U140" i="4" s="1"/>
  <c r="U146" i="4" s="1"/>
  <c r="E21" i="4" l="1"/>
  <c r="E141" i="4" s="1"/>
  <c r="E86" i="4"/>
  <c r="E81" i="4" s="1"/>
  <c r="E76" i="4"/>
  <c r="E40" i="4"/>
  <c r="E145" i="4" l="1"/>
  <c r="E20" i="4"/>
  <c r="E19" i="4" s="1"/>
  <c r="E140" i="4" s="1"/>
  <c r="E146" i="4" l="1"/>
</calcChain>
</file>

<file path=xl/sharedStrings.xml><?xml version="1.0" encoding="utf-8"?>
<sst xmlns="http://schemas.openxmlformats.org/spreadsheetml/2006/main" count="271" uniqueCount="148">
  <si>
    <t>Унифицированная форма № Т-3</t>
  </si>
  <si>
    <t>Утверждена постановлением Госкомстата РФ</t>
  </si>
  <si>
    <t>от 5 января 2004 г. № 1</t>
  </si>
  <si>
    <t>Код</t>
  </si>
  <si>
    <t>Форма по ОКУД</t>
  </si>
  <si>
    <t>по ОКПО</t>
  </si>
  <si>
    <t>наименование организации</t>
  </si>
  <si>
    <t>Номер документа</t>
  </si>
  <si>
    <t>ШТАТНОЕ РАСПИСАНИЕ</t>
  </si>
  <si>
    <t>УТВЕРЖДЕНО</t>
  </si>
  <si>
    <t>Структурное подразделение</t>
  </si>
  <si>
    <t>Должность (специальность, профессия), разряд, класс (категория) квалификации</t>
  </si>
  <si>
    <t>Надбавки, руб.</t>
  </si>
  <si>
    <t>Примечание</t>
  </si>
  <si>
    <t>наименование</t>
  </si>
  <si>
    <t>код</t>
  </si>
  <si>
    <t>личная подпись</t>
  </si>
  <si>
    <t>расшифровка подписи</t>
  </si>
  <si>
    <t>Главный бухгалтер</t>
  </si>
  <si>
    <t xml:space="preserve">Руководитель </t>
  </si>
  <si>
    <t>Количество штатных единиц</t>
  </si>
  <si>
    <t>01</t>
  </si>
  <si>
    <t>единиц</t>
  </si>
  <si>
    <t>02</t>
  </si>
  <si>
    <t>Педагог - психолог</t>
  </si>
  <si>
    <t xml:space="preserve">первая </t>
  </si>
  <si>
    <t>вторая</t>
  </si>
  <si>
    <t>03</t>
  </si>
  <si>
    <t>Бухгалтер</t>
  </si>
  <si>
    <t xml:space="preserve">Техник </t>
  </si>
  <si>
    <t>Инженер-программист</t>
  </si>
  <si>
    <t>04</t>
  </si>
  <si>
    <t>Рабочий по комплексному обслуживанию и ремонту зданий</t>
  </si>
  <si>
    <t xml:space="preserve">Оператор теплового пункта </t>
  </si>
  <si>
    <t xml:space="preserve">Дворник </t>
  </si>
  <si>
    <t>Сторож (вахтер)</t>
  </si>
  <si>
    <t xml:space="preserve">Уборщик служебных помещений </t>
  </si>
  <si>
    <t>05</t>
  </si>
  <si>
    <t>06</t>
  </si>
  <si>
    <t>07</t>
  </si>
  <si>
    <t>08</t>
  </si>
  <si>
    <t>Учебно-вспомогательный персонал</t>
  </si>
  <si>
    <t>Обслуживающий персонал</t>
  </si>
  <si>
    <t>09</t>
  </si>
  <si>
    <t>Заместитель заведующего по воспитательной и методической работе</t>
  </si>
  <si>
    <t>Музыкальный руководитель</t>
  </si>
  <si>
    <t>Инструктор по физической культуре</t>
  </si>
  <si>
    <t>Экономист</t>
  </si>
  <si>
    <t>Младший воспитатель</t>
  </si>
  <si>
    <t>Машинист по стирке и ремонту спецодежды</t>
  </si>
  <si>
    <t>Кастелянша</t>
  </si>
  <si>
    <t>Повар</t>
  </si>
  <si>
    <t>Кухонный рабочий</t>
  </si>
  <si>
    <t>Кладовщик</t>
  </si>
  <si>
    <t>Медицинская сестра</t>
  </si>
  <si>
    <t xml:space="preserve">Выплаты компенсационного характера </t>
  </si>
  <si>
    <t xml:space="preserve">Выплаты стимулирующего характера </t>
  </si>
  <si>
    <t>доплата за работу в особых условиях труда</t>
  </si>
  <si>
    <t>0301017</t>
  </si>
  <si>
    <t>Учитель-дефектолог</t>
  </si>
  <si>
    <t>Инженер по охране труда</t>
  </si>
  <si>
    <t>Заведующий хозяйством</t>
  </si>
  <si>
    <t>Делопроизводитель</t>
  </si>
  <si>
    <t>2 разряд</t>
  </si>
  <si>
    <t>1 разряд</t>
  </si>
  <si>
    <t>Оператор котельной</t>
  </si>
  <si>
    <t>4 разряд</t>
  </si>
  <si>
    <t>5 разряд</t>
  </si>
  <si>
    <t>ведущий</t>
  </si>
  <si>
    <t>Вспомогательный персонал</t>
  </si>
  <si>
    <t>доплаты за работу с вредными и (или) опасными условиями труда</t>
  </si>
  <si>
    <t xml:space="preserve">доплата за осуществление дополнительной работы не входящей в круг основных должностных обязанностей </t>
  </si>
  <si>
    <t>надбавка за качество выполняемых работ</t>
  </si>
  <si>
    <t xml:space="preserve">надбавка за квалификацию </t>
  </si>
  <si>
    <t>надбавка за наличие ученой степени, почетного звания</t>
  </si>
  <si>
    <t>надбавка за выслугу лет</t>
  </si>
  <si>
    <t>доплата за работу в ночное время и в выходные и нерабочие праздничные  дни</t>
  </si>
  <si>
    <t xml:space="preserve">Инспектор по кадрам </t>
  </si>
  <si>
    <t>Доплата до минимального размера оплаты труда</t>
  </si>
  <si>
    <t xml:space="preserve">Всего, руб.       (гр. 4* гр.5 +гр.6+гр.7+гр.8+гр.9+гр.10+гр.11+гр.12+гр.13+гр.14+гр. 15+гр. 16+гр. 17+гр.18)
</t>
  </si>
  <si>
    <t>Учитель-логопед</t>
  </si>
  <si>
    <t>Тьютор</t>
  </si>
  <si>
    <t xml:space="preserve">Специалист по кадрам </t>
  </si>
  <si>
    <t>надбавка молодым специалистам</t>
  </si>
  <si>
    <t xml:space="preserve">Штат в количестве </t>
  </si>
  <si>
    <t>Помощник воспитателя</t>
  </si>
  <si>
    <t>Областной бюджет - дошкольное образование:</t>
  </si>
  <si>
    <t>Местный бюджет - дошкольное образование:</t>
  </si>
  <si>
    <t>педагогический персонал</t>
  </si>
  <si>
    <t>учебно-вспомогательный персонал</t>
  </si>
  <si>
    <t>вспомогательный персонал</t>
  </si>
  <si>
    <t>обслуживающий персонал</t>
  </si>
  <si>
    <t>Премия</t>
  </si>
  <si>
    <t>Материальная помощь</t>
  </si>
  <si>
    <t>Руководящий персонал</t>
  </si>
  <si>
    <t>руководящий персонал</t>
  </si>
  <si>
    <t>оплата труда в части субсидии на финансовое обеспечение муниципального задания</t>
  </si>
  <si>
    <t>оплата труда в части субсидии на финансирование иных целей</t>
  </si>
  <si>
    <t>в том числе</t>
  </si>
  <si>
    <t>Специалист по закупкам</t>
  </si>
  <si>
    <t>Специалист по охране труда</t>
  </si>
  <si>
    <t>Ассистент по оказанию технической помощи</t>
  </si>
  <si>
    <t>х</t>
  </si>
  <si>
    <t>Заведующий</t>
  </si>
  <si>
    <t>Старший воспитатель</t>
  </si>
  <si>
    <t>Воспитатель</t>
  </si>
  <si>
    <t>Рабочий по комплексному обслуживанию и ремонту бассейна</t>
  </si>
  <si>
    <t>Шеф-повар</t>
  </si>
  <si>
    <t>Калькулятор</t>
  </si>
  <si>
    <t>Заместитель заведующего (по административно-хозяйственной работе)</t>
  </si>
  <si>
    <t>Уборщик служебных помещений (бассейна)</t>
  </si>
  <si>
    <t>Ставки, финансируемые за счет субсидии на иные цели по разделу и подразделу 07 01:</t>
  </si>
  <si>
    <t>Электромонтер по ремонту и обслуживанию электрооборудования</t>
  </si>
  <si>
    <t>3 разряд</t>
  </si>
  <si>
    <t>6 разряд</t>
  </si>
  <si>
    <t>Слесарь-электрик по ремонту  электрооборудования</t>
  </si>
  <si>
    <t>Слесарь-сантехник</t>
  </si>
  <si>
    <t>Техник по ремонту оборудования</t>
  </si>
  <si>
    <t>Плотник</t>
  </si>
  <si>
    <t>Грузчик</t>
  </si>
  <si>
    <t>Дата составления</t>
  </si>
  <si>
    <t>ИТОГО за счет бюджетных средств:</t>
  </si>
  <si>
    <t>Сторож</t>
  </si>
  <si>
    <t>Вахтер</t>
  </si>
  <si>
    <t>Местный бюджет (мероприятия по расширению сети) - дошкольное образование:</t>
  </si>
  <si>
    <t>Ставки, финансируемые за счет субсидии на финансовое обеспечение выполнения муниципального задания по разделу и подразделу 07 01</t>
  </si>
  <si>
    <t xml:space="preserve">Педагогический персонал </t>
  </si>
  <si>
    <t>Системный администратор</t>
  </si>
  <si>
    <t>Младший системный администратор</t>
  </si>
  <si>
    <t>надбавка за интенсивность и высокие результаты работы педагогическим и медицинским работникам</t>
  </si>
  <si>
    <t>скрыть столбец</t>
  </si>
  <si>
    <r>
      <t xml:space="preserve">Тарифная ставка (оклад) и пр., руб.  </t>
    </r>
    <r>
      <rPr>
        <sz val="10"/>
        <color rgb="FFC00000"/>
        <rFont val="Times New Roman"/>
        <family val="1"/>
        <charset val="204"/>
      </rPr>
      <t>(на 01.01.2023)</t>
    </r>
  </si>
  <si>
    <r>
      <t xml:space="preserve">Тарифная ставка (оклад) и пр., руб.  </t>
    </r>
    <r>
      <rPr>
        <sz val="10"/>
        <color rgb="FFC00000"/>
        <rFont val="Times New Roman"/>
        <family val="1"/>
        <charset val="204"/>
      </rPr>
      <t>(на 01.09.2024)</t>
    </r>
  </si>
  <si>
    <r>
      <t xml:space="preserve">Тарифная ставка (оклад) и пр., руб.  </t>
    </r>
    <r>
      <rPr>
        <sz val="10"/>
        <color rgb="FFC00000"/>
        <rFont val="Times New Roman"/>
        <family val="1"/>
        <charset val="204"/>
      </rPr>
      <t>(на 01.10.2024)</t>
    </r>
  </si>
  <si>
    <t>Тарифная ставка (оклад) с учетом нагрузки, руб.</t>
  </si>
  <si>
    <t>I группа оплаты труда</t>
  </si>
  <si>
    <t>II и III группа оплаты труда</t>
  </si>
  <si>
    <t>Местный бюджет (мероприятия по содержанию имущества - нефункционирующие здания) - дошкольное образование:</t>
  </si>
  <si>
    <r>
      <t xml:space="preserve">на период    </t>
    </r>
    <r>
      <rPr>
        <b/>
        <u/>
        <sz val="12"/>
        <color indexed="8"/>
        <rFont val="Times New Roman"/>
        <family val="1"/>
        <charset val="204"/>
      </rPr>
      <t xml:space="preserve">2025/2026 </t>
    </r>
    <r>
      <rPr>
        <b/>
        <u/>
        <sz val="10"/>
        <color indexed="8"/>
        <rFont val="Times New Roman"/>
        <family val="1"/>
        <charset val="204"/>
      </rPr>
      <t>учебный год</t>
    </r>
  </si>
  <si>
    <r>
      <t xml:space="preserve">Тарифная ставка (оклад) и пр., руб.  </t>
    </r>
    <r>
      <rPr>
        <sz val="10"/>
        <color rgb="FFC00000"/>
        <rFont val="Times New Roman"/>
        <family val="1"/>
        <charset val="204"/>
      </rPr>
      <t>(на 01.10.2025)</t>
    </r>
  </si>
  <si>
    <t>муниципальное бюджетное дошкольное образовательное учреждение "Детский сад №59"</t>
  </si>
  <si>
    <t>Притчина Ольга Леонидовна</t>
  </si>
  <si>
    <t>Проворова Анжела Николаевна</t>
  </si>
  <si>
    <t>30.12.2025г</t>
  </si>
  <si>
    <t>с 01.01.2026</t>
  </si>
  <si>
    <t>Приказом организации от    " 30 " декабря 2025г.</t>
  </si>
  <si>
    <t>№  680</t>
  </si>
  <si>
    <t xml:space="preserve">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</si>
</sst>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b/>
      <u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4"/>
      <color theme="1"/>
      <name val="Times New Roman"/>
      <family val="1"/>
      <charset val="204"/>
    </font>
    <font>
      <sz val="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BEE5"/>
        <bgColor indexed="64"/>
      </patternFill>
    </fill>
    <fill>
      <patternFill patternType="solid">
        <fgColor rgb="FFF1FCB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5FFD5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4">
    <xf numFmtId="0" fontId="0" fillId="0" borderId="0" xfId="0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49" fontId="15" fillId="0" borderId="5" xfId="0" applyNumberFormat="1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13" fillId="0" borderId="5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vertical="top" wrapText="1"/>
    </xf>
    <xf numFmtId="4" fontId="7" fillId="0" borderId="5" xfId="0" applyNumberFormat="1" applyFont="1" applyBorder="1" applyAlignment="1">
      <alignment vertical="top" wrapText="1"/>
    </xf>
    <xf numFmtId="3" fontId="7" fillId="0" borderId="5" xfId="0" applyNumberFormat="1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3" fontId="13" fillId="0" borderId="5" xfId="0" applyNumberFormat="1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4" fillId="0" borderId="5" xfId="2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4" fillId="0" borderId="7" xfId="2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2" fontId="13" fillId="0" borderId="8" xfId="0" applyNumberFormat="1" applyFont="1" applyBorder="1" applyAlignment="1">
      <alignment vertical="top" wrapText="1"/>
    </xf>
    <xf numFmtId="3" fontId="13" fillId="0" borderId="8" xfId="0" applyNumberFormat="1" applyFont="1" applyBorder="1" applyAlignment="1">
      <alignment vertical="top" wrapText="1"/>
    </xf>
    <xf numFmtId="4" fontId="19" fillId="0" borderId="5" xfId="0" applyNumberFormat="1" applyFont="1" applyBorder="1" applyAlignment="1">
      <alignment vertical="top" wrapText="1"/>
    </xf>
    <xf numFmtId="0" fontId="8" fillId="2" borderId="5" xfId="0" applyFont="1" applyFill="1" applyBorder="1" applyAlignment="1">
      <alignment horizontal="center" vertical="top" wrapText="1"/>
    </xf>
    <xf numFmtId="4" fontId="13" fillId="2" borderId="5" xfId="0" applyNumberFormat="1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vertical="top" wrapText="1"/>
    </xf>
    <xf numFmtId="4" fontId="13" fillId="3" borderId="5" xfId="0" applyNumberFormat="1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vertical="top"/>
    </xf>
    <xf numFmtId="0" fontId="8" fillId="3" borderId="8" xfId="0" applyFont="1" applyFill="1" applyBorder="1" applyAlignment="1">
      <alignment horizontal="center" vertical="top" wrapText="1"/>
    </xf>
    <xf numFmtId="4" fontId="15" fillId="2" borderId="5" xfId="0" applyNumberFormat="1" applyFont="1" applyFill="1" applyBorder="1" applyAlignment="1">
      <alignment vertical="top" wrapText="1"/>
    </xf>
    <xf numFmtId="4" fontId="20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4" fontId="21" fillId="0" borderId="5" xfId="0" applyNumberFormat="1" applyFont="1" applyBorder="1" applyAlignment="1">
      <alignment vertical="top" wrapText="1"/>
    </xf>
    <xf numFmtId="4" fontId="22" fillId="0" borderId="5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" fontId="23" fillId="0" borderId="5" xfId="0" applyNumberFormat="1" applyFont="1" applyBorder="1" applyAlignment="1">
      <alignment vertical="top" wrapText="1"/>
    </xf>
    <xf numFmtId="0" fontId="24" fillId="4" borderId="0" xfId="0" applyFont="1" applyFill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3" fontId="23" fillId="0" borderId="5" xfId="0" applyNumberFormat="1" applyFont="1" applyBorder="1" applyAlignment="1">
      <alignment vertical="top" wrapText="1"/>
    </xf>
    <xf numFmtId="3" fontId="22" fillId="0" borderId="5" xfId="0" applyNumberFormat="1" applyFont="1" applyBorder="1" applyAlignment="1">
      <alignment vertical="top" wrapText="1"/>
    </xf>
    <xf numFmtId="4" fontId="20" fillId="0" borderId="5" xfId="0" applyNumberFormat="1" applyFont="1" applyBorder="1" applyAlignment="1">
      <alignment horizontal="center" vertical="top" wrapText="1"/>
    </xf>
    <xf numFmtId="3" fontId="22" fillId="5" borderId="5" xfId="0" applyNumberFormat="1" applyFont="1" applyFill="1" applyBorder="1" applyAlignment="1">
      <alignment vertical="top" wrapText="1"/>
    </xf>
    <xf numFmtId="4" fontId="7" fillId="5" borderId="5" xfId="0" applyNumberFormat="1" applyFont="1" applyFill="1" applyBorder="1" applyAlignment="1">
      <alignment vertical="top" wrapText="1"/>
    </xf>
    <xf numFmtId="4" fontId="13" fillId="5" borderId="5" xfId="0" applyNumberFormat="1" applyFont="1" applyFill="1" applyBorder="1" applyAlignment="1">
      <alignment vertical="top" wrapText="1"/>
    </xf>
    <xf numFmtId="0" fontId="8" fillId="5" borderId="0" xfId="0" applyFont="1" applyFill="1" applyAlignment="1">
      <alignment vertical="top"/>
    </xf>
    <xf numFmtId="0" fontId="8" fillId="5" borderId="0" xfId="0" applyFont="1" applyFill="1" applyAlignment="1">
      <alignment horizontal="right" vertical="top" wrapText="1"/>
    </xf>
    <xf numFmtId="0" fontId="0" fillId="5" borderId="0" xfId="0" applyFill="1" applyAlignment="1">
      <alignment vertical="top"/>
    </xf>
    <xf numFmtId="0" fontId="8" fillId="5" borderId="5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 vertical="top" wrapText="1"/>
    </xf>
    <xf numFmtId="0" fontId="4" fillId="0" borderId="5" xfId="1" applyFont="1" applyBorder="1" applyAlignment="1">
      <alignment vertical="top"/>
    </xf>
    <xf numFmtId="0" fontId="4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/>
    </xf>
    <xf numFmtId="0" fontId="4" fillId="0" borderId="7" xfId="1" applyFont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3" fillId="2" borderId="6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3" fillId="3" borderId="6" xfId="0" applyFont="1" applyFill="1" applyBorder="1" applyAlignment="1">
      <alignment vertical="top" wrapText="1"/>
    </xf>
    <xf numFmtId="0" fontId="13" fillId="3" borderId="8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5" fillId="2" borderId="6" xfId="0" applyFont="1" applyFill="1" applyBorder="1" applyAlignment="1">
      <alignment vertical="top" wrapText="1"/>
    </xf>
    <xf numFmtId="0" fontId="15" fillId="2" borderId="8" xfId="0" applyFont="1" applyFill="1" applyBorder="1" applyAlignment="1">
      <alignment vertical="top" wrapText="1"/>
    </xf>
    <xf numFmtId="0" fontId="15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8" fillId="5" borderId="8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_штатное расписание для школ" xfId="2" xr:uid="{00000000-0005-0000-0000-000002000000}"/>
  </cellStyles>
  <dxfs count="0"/>
  <tableStyles count="0" defaultTableStyle="TableStyleMedium9" defaultPivotStyle="PivotStyleLight16"/>
  <colors>
    <mruColors>
      <color rgb="FFD5FFD5"/>
      <color rgb="FF99FF99"/>
      <color rgb="FFFABEE5"/>
      <color rgb="FFF1F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Z155"/>
  <sheetViews>
    <sheetView tabSelected="1" view="pageBreakPreview" topLeftCell="A12" zoomScaleSheetLayoutView="100" workbookViewId="0">
      <pane xSplit="9" topLeftCell="K1" activePane="topRight" state="frozen"/>
      <selection pane="topRight" activeCell="T29" sqref="T29"/>
    </sheetView>
  </sheetViews>
  <sheetFormatPr defaultRowHeight="15" x14ac:dyDescent="0.25"/>
  <cols>
    <col min="1" max="1" width="19.85546875" style="22" customWidth="1"/>
    <col min="2" max="2" width="5.42578125" style="22" customWidth="1"/>
    <col min="3" max="3" width="23.7109375" style="22" customWidth="1"/>
    <col min="4" max="4" width="9.28515625" style="22" customWidth="1"/>
    <col min="5" max="5" width="10.28515625" style="22" customWidth="1"/>
    <col min="6" max="8" width="9.140625" style="22" hidden="1" customWidth="1"/>
    <col min="9" max="9" width="9.140625" style="22" customWidth="1"/>
    <col min="10" max="10" width="12.140625" style="22" hidden="1" customWidth="1"/>
    <col min="11" max="20" width="10.7109375" style="22" customWidth="1"/>
    <col min="21" max="21" width="11.5703125" style="22" customWidth="1"/>
    <col min="22" max="23" width="10.7109375" style="22" customWidth="1"/>
    <col min="24" max="24" width="14" style="22" customWidth="1"/>
    <col min="25" max="25" width="13.42578125" style="22" customWidth="1"/>
    <col min="26" max="26" width="11.5703125" style="22" customWidth="1"/>
    <col min="27" max="16384" width="9.140625" style="22"/>
  </cols>
  <sheetData>
    <row r="1" spans="1:26" ht="15.75" x14ac:dyDescent="0.25">
      <c r="A1" s="20"/>
      <c r="B1" s="20"/>
      <c r="C1" s="20"/>
      <c r="D1" s="21"/>
      <c r="E1" s="21"/>
      <c r="Y1" s="23" t="s">
        <v>0</v>
      </c>
      <c r="Z1" s="23"/>
    </row>
    <row r="2" spans="1:26" ht="15.75" x14ac:dyDescent="0.25">
      <c r="A2" s="20"/>
      <c r="B2" s="20"/>
      <c r="C2" s="20"/>
      <c r="D2" s="21"/>
      <c r="E2" s="21"/>
      <c r="Y2" s="24" t="s">
        <v>1</v>
      </c>
      <c r="Z2" s="24"/>
    </row>
    <row r="3" spans="1:26" ht="12.75" customHeight="1" x14ac:dyDescent="0.25">
      <c r="A3" s="20"/>
      <c r="B3" s="20"/>
      <c r="C3" s="20"/>
      <c r="D3" s="21"/>
      <c r="E3" s="21"/>
      <c r="Y3" s="24" t="s">
        <v>2</v>
      </c>
      <c r="Z3" s="24"/>
    </row>
    <row r="4" spans="1:26" x14ac:dyDescent="0.25">
      <c r="A4" s="2"/>
      <c r="T4" s="2"/>
      <c r="U4" s="2"/>
      <c r="V4" s="2"/>
      <c r="W4" s="2"/>
      <c r="X4" s="85" t="s">
        <v>3</v>
      </c>
      <c r="Y4" s="85"/>
      <c r="Z4" s="27"/>
    </row>
    <row r="5" spans="1:26" ht="15.75" x14ac:dyDescent="0.25">
      <c r="A5" s="2"/>
      <c r="T5" s="25"/>
      <c r="U5" s="118" t="s">
        <v>4</v>
      </c>
      <c r="V5" s="118"/>
      <c r="W5" s="118"/>
      <c r="X5" s="114" t="s">
        <v>58</v>
      </c>
      <c r="Y5" s="114"/>
      <c r="Z5" s="60"/>
    </row>
    <row r="6" spans="1:26" ht="18.75" x14ac:dyDescent="0.25">
      <c r="A6" s="116" t="s">
        <v>140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25"/>
      <c r="U6" s="118" t="s">
        <v>5</v>
      </c>
      <c r="V6" s="118"/>
      <c r="W6" s="118"/>
      <c r="X6" s="115"/>
      <c r="Y6" s="115"/>
      <c r="Z6" s="61"/>
    </row>
    <row r="7" spans="1:26" ht="14.45" customHeight="1" x14ac:dyDescent="0.25">
      <c r="C7" s="4"/>
      <c r="D7" s="117" t="s">
        <v>6</v>
      </c>
      <c r="E7" s="117"/>
      <c r="F7" s="117"/>
      <c r="G7" s="117"/>
      <c r="H7" s="117"/>
      <c r="I7" s="117"/>
      <c r="J7" s="117"/>
      <c r="K7" s="117"/>
      <c r="L7" s="117"/>
      <c r="M7" s="117"/>
      <c r="N7" s="4"/>
      <c r="O7" s="4"/>
      <c r="P7" s="4"/>
    </row>
    <row r="8" spans="1:26" x14ac:dyDescent="0.25">
      <c r="A8" s="26"/>
      <c r="B8" s="26"/>
      <c r="C8" s="26"/>
      <c r="D8" s="26"/>
      <c r="E8" s="26"/>
    </row>
    <row r="9" spans="1:26" ht="27" customHeight="1" x14ac:dyDescent="0.25">
      <c r="A9" s="2"/>
      <c r="B9" s="2"/>
      <c r="C9" s="2"/>
      <c r="E9" s="6" t="s">
        <v>7</v>
      </c>
      <c r="F9" s="106" t="s">
        <v>120</v>
      </c>
      <c r="G9" s="107"/>
      <c r="H9" s="107"/>
      <c r="I9" s="107"/>
      <c r="J9" s="107"/>
      <c r="K9" s="108"/>
      <c r="L9" s="2"/>
      <c r="M9" s="2"/>
      <c r="N9" s="2"/>
      <c r="O9" s="2"/>
      <c r="P9" s="2"/>
      <c r="Q9" s="2"/>
      <c r="R9" s="2"/>
      <c r="S9" s="27"/>
      <c r="T9" s="27"/>
      <c r="U9" s="27"/>
      <c r="V9" s="27"/>
      <c r="W9" s="27"/>
      <c r="X9" s="2"/>
    </row>
    <row r="10" spans="1:26" ht="15.6" customHeight="1" x14ac:dyDescent="0.25">
      <c r="B10" s="104" t="s">
        <v>8</v>
      </c>
      <c r="C10" s="104"/>
      <c r="D10" s="105"/>
      <c r="E10" s="79">
        <v>37</v>
      </c>
      <c r="F10" s="109" t="s">
        <v>143</v>
      </c>
      <c r="G10" s="110"/>
      <c r="H10" s="110"/>
      <c r="I10" s="110"/>
      <c r="J10" s="110"/>
      <c r="K10" s="111"/>
      <c r="L10" s="2"/>
      <c r="M10" s="2"/>
      <c r="N10" s="2"/>
      <c r="O10" s="2"/>
      <c r="P10" s="2"/>
      <c r="Q10" s="2"/>
      <c r="R10" s="28" t="s">
        <v>9</v>
      </c>
      <c r="S10" s="29"/>
      <c r="T10" s="29"/>
      <c r="U10" s="29"/>
      <c r="V10" s="29"/>
      <c r="W10" s="29"/>
    </row>
    <row r="11" spans="1:26" ht="14.45" customHeight="1" x14ac:dyDescent="0.25">
      <c r="A11" s="30"/>
      <c r="B11" s="30"/>
      <c r="C11" s="30"/>
      <c r="D11" s="31"/>
      <c r="E11" s="31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2"/>
      <c r="R11" s="76" t="s">
        <v>145</v>
      </c>
      <c r="S11" s="77"/>
      <c r="T11" s="78"/>
      <c r="U11" s="78"/>
      <c r="V11" s="78"/>
      <c r="W11" s="81" t="s">
        <v>146</v>
      </c>
      <c r="X11" s="81"/>
      <c r="Y11" s="81"/>
      <c r="Z11" s="33"/>
    </row>
    <row r="12" spans="1:26" x14ac:dyDescent="0.25">
      <c r="A12" s="27"/>
      <c r="B12" s="27"/>
      <c r="C12" s="27"/>
      <c r="D12" s="2"/>
      <c r="E12" s="25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"/>
      <c r="R12" s="2"/>
      <c r="S12" s="25"/>
      <c r="T12" s="2"/>
      <c r="U12" s="2"/>
      <c r="V12" s="2"/>
      <c r="W12" s="2"/>
    </row>
    <row r="13" spans="1:26" x14ac:dyDescent="0.25">
      <c r="A13" s="2"/>
      <c r="C13" s="113" t="s">
        <v>138</v>
      </c>
      <c r="D13" s="113"/>
      <c r="E13" s="2"/>
      <c r="F13" s="2"/>
      <c r="G13" s="2"/>
      <c r="H13" s="2"/>
      <c r="I13" s="112" t="s">
        <v>144</v>
      </c>
      <c r="J13" s="112"/>
      <c r="K13" s="112"/>
      <c r="L13" s="112"/>
      <c r="M13" s="2"/>
      <c r="N13" s="2"/>
      <c r="O13" s="2"/>
      <c r="P13" s="2"/>
      <c r="Q13" s="2"/>
      <c r="R13" s="34" t="s">
        <v>84</v>
      </c>
      <c r="S13" s="34"/>
      <c r="T13" s="72">
        <v>39.25</v>
      </c>
      <c r="U13" s="35" t="s">
        <v>22</v>
      </c>
      <c r="V13" s="34"/>
      <c r="W13" s="34"/>
      <c r="X13" s="35"/>
    </row>
    <row r="14" spans="1:26" ht="24.75" customHeight="1" x14ac:dyDescent="0.25">
      <c r="F14" s="68" t="s">
        <v>130</v>
      </c>
      <c r="G14" s="68" t="s">
        <v>130</v>
      </c>
      <c r="H14" s="68" t="s">
        <v>130</v>
      </c>
      <c r="J14" s="68" t="s">
        <v>130</v>
      </c>
      <c r="Y14" s="36"/>
      <c r="Z14" s="36"/>
    </row>
    <row r="15" spans="1:26" ht="15" customHeight="1" x14ac:dyDescent="0.25">
      <c r="A15" s="85" t="s">
        <v>10</v>
      </c>
      <c r="B15" s="85"/>
      <c r="C15" s="85" t="s">
        <v>11</v>
      </c>
      <c r="D15" s="85"/>
      <c r="E15" s="85" t="s">
        <v>20</v>
      </c>
      <c r="F15" s="85" t="s">
        <v>131</v>
      </c>
      <c r="G15" s="85" t="s">
        <v>132</v>
      </c>
      <c r="H15" s="85" t="s">
        <v>133</v>
      </c>
      <c r="I15" s="85" t="s">
        <v>139</v>
      </c>
      <c r="J15" s="85" t="s">
        <v>134</v>
      </c>
      <c r="K15" s="85" t="s">
        <v>12</v>
      </c>
      <c r="L15" s="85"/>
      <c r="M15" s="85"/>
      <c r="N15" s="85"/>
      <c r="O15" s="85"/>
      <c r="P15" s="85"/>
      <c r="Q15" s="85"/>
      <c r="R15" s="85"/>
      <c r="S15" s="85"/>
      <c r="T15" s="85"/>
      <c r="U15" s="85" t="s">
        <v>78</v>
      </c>
      <c r="V15" s="119" t="s">
        <v>92</v>
      </c>
      <c r="W15" s="119" t="s">
        <v>93</v>
      </c>
      <c r="X15" s="85" t="s">
        <v>79</v>
      </c>
      <c r="Y15" s="122" t="s">
        <v>13</v>
      </c>
      <c r="Z15" s="123"/>
    </row>
    <row r="16" spans="1:26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 t="s">
        <v>55</v>
      </c>
      <c r="L16" s="85"/>
      <c r="M16" s="85"/>
      <c r="N16" s="85"/>
      <c r="O16" s="85" t="s">
        <v>56</v>
      </c>
      <c r="P16" s="85"/>
      <c r="Q16" s="85"/>
      <c r="R16" s="85"/>
      <c r="S16" s="85"/>
      <c r="T16" s="85"/>
      <c r="U16" s="85"/>
      <c r="V16" s="120"/>
      <c r="W16" s="120"/>
      <c r="X16" s="85"/>
      <c r="Y16" s="85" t="s">
        <v>98</v>
      </c>
      <c r="Z16" s="85"/>
    </row>
    <row r="17" spans="1:26" ht="100.5" customHeight="1" x14ac:dyDescent="0.25">
      <c r="A17" s="6" t="s">
        <v>14</v>
      </c>
      <c r="B17" s="6" t="s">
        <v>15</v>
      </c>
      <c r="C17" s="85"/>
      <c r="D17" s="85"/>
      <c r="E17" s="85"/>
      <c r="F17" s="85"/>
      <c r="G17" s="85"/>
      <c r="H17" s="85"/>
      <c r="I17" s="85"/>
      <c r="J17" s="85"/>
      <c r="K17" s="37" t="s">
        <v>70</v>
      </c>
      <c r="L17" s="37" t="s">
        <v>57</v>
      </c>
      <c r="M17" s="37" t="s">
        <v>71</v>
      </c>
      <c r="N17" s="37" t="s">
        <v>76</v>
      </c>
      <c r="O17" s="37" t="s">
        <v>73</v>
      </c>
      <c r="P17" s="37" t="s">
        <v>83</v>
      </c>
      <c r="Q17" s="37" t="s">
        <v>75</v>
      </c>
      <c r="R17" s="37" t="s">
        <v>72</v>
      </c>
      <c r="S17" s="37" t="s">
        <v>74</v>
      </c>
      <c r="T17" s="37" t="s">
        <v>129</v>
      </c>
      <c r="U17" s="85"/>
      <c r="V17" s="121"/>
      <c r="W17" s="121"/>
      <c r="X17" s="85"/>
      <c r="Y17" s="62" t="s">
        <v>96</v>
      </c>
      <c r="Z17" s="62" t="s">
        <v>97</v>
      </c>
    </row>
    <row r="18" spans="1:26" x14ac:dyDescent="0.25">
      <c r="A18" s="6">
        <v>1</v>
      </c>
      <c r="B18" s="6">
        <v>2</v>
      </c>
      <c r="C18" s="85">
        <v>3</v>
      </c>
      <c r="D18" s="85"/>
      <c r="E18" s="6">
        <v>4</v>
      </c>
      <c r="F18" s="69" t="s">
        <v>102</v>
      </c>
      <c r="G18" s="69" t="s">
        <v>102</v>
      </c>
      <c r="H18" s="69" t="s">
        <v>102</v>
      </c>
      <c r="I18" s="6">
        <v>5</v>
      </c>
      <c r="J18" s="69" t="s">
        <v>102</v>
      </c>
      <c r="K18" s="6">
        <v>6</v>
      </c>
      <c r="L18" s="6">
        <v>7</v>
      </c>
      <c r="M18" s="6">
        <v>8</v>
      </c>
      <c r="N18" s="6">
        <v>9</v>
      </c>
      <c r="O18" s="6">
        <v>10</v>
      </c>
      <c r="P18" s="6">
        <v>11</v>
      </c>
      <c r="Q18" s="6">
        <v>12</v>
      </c>
      <c r="R18" s="6">
        <v>13</v>
      </c>
      <c r="S18" s="6">
        <v>14</v>
      </c>
      <c r="T18" s="6">
        <v>15</v>
      </c>
      <c r="U18" s="6">
        <v>16</v>
      </c>
      <c r="V18" s="6">
        <v>17</v>
      </c>
      <c r="W18" s="6">
        <v>18</v>
      </c>
      <c r="X18" s="6">
        <v>19</v>
      </c>
      <c r="Y18" s="6">
        <v>20</v>
      </c>
      <c r="Z18" s="6">
        <v>21</v>
      </c>
    </row>
    <row r="19" spans="1:26" ht="50.25" customHeight="1" x14ac:dyDescent="0.25">
      <c r="A19" s="92" t="s">
        <v>125</v>
      </c>
      <c r="B19" s="93"/>
      <c r="C19" s="93"/>
      <c r="D19" s="93"/>
      <c r="E19" s="51">
        <f>E20+E81</f>
        <v>39.25</v>
      </c>
      <c r="F19" s="50"/>
      <c r="G19" s="50"/>
      <c r="H19" s="50"/>
      <c r="I19" s="50"/>
      <c r="J19" s="51">
        <f t="shared" ref="J19" si="0">J20+J81</f>
        <v>495446.75</v>
      </c>
      <c r="K19" s="51">
        <f t="shared" ref="K19:Z19" si="1">K20+K81</f>
        <v>5443.39</v>
      </c>
      <c r="L19" s="51">
        <f t="shared" si="1"/>
        <v>21943.129999999997</v>
      </c>
      <c r="M19" s="51">
        <f t="shared" si="1"/>
        <v>0</v>
      </c>
      <c r="N19" s="51">
        <f t="shared" si="1"/>
        <v>0</v>
      </c>
      <c r="O19" s="51">
        <f t="shared" si="1"/>
        <v>26098.55</v>
      </c>
      <c r="P19" s="51">
        <f t="shared" si="1"/>
        <v>1724</v>
      </c>
      <c r="Q19" s="51">
        <f t="shared" si="1"/>
        <v>52178.53</v>
      </c>
      <c r="R19" s="51">
        <f t="shared" si="1"/>
        <v>59652.23</v>
      </c>
      <c r="S19" s="51">
        <f t="shared" si="1"/>
        <v>4712.5</v>
      </c>
      <c r="T19" s="51">
        <f t="shared" si="1"/>
        <v>90783.640000000014</v>
      </c>
      <c r="U19" s="51">
        <f t="shared" si="1"/>
        <v>485972.25</v>
      </c>
      <c r="V19" s="51">
        <f t="shared" si="1"/>
        <v>62197.748500000009</v>
      </c>
      <c r="W19" s="51">
        <f t="shared" si="1"/>
        <v>12439.5497</v>
      </c>
      <c r="X19" s="51">
        <f>X20+X81</f>
        <v>1318592.2682</v>
      </c>
      <c r="Y19" s="51">
        <f t="shared" si="1"/>
        <v>1318592.2682</v>
      </c>
      <c r="Z19" s="51">
        <f t="shared" si="1"/>
        <v>0</v>
      </c>
    </row>
    <row r="20" spans="1:26" ht="15.75" customHeight="1" x14ac:dyDescent="0.25">
      <c r="A20" s="56" t="s">
        <v>86</v>
      </c>
      <c r="B20" s="57"/>
      <c r="C20" s="57"/>
      <c r="D20" s="57"/>
      <c r="E20" s="54">
        <f>E21+E27+E37+E40+E76</f>
        <v>30.75</v>
      </c>
      <c r="F20" s="55"/>
      <c r="G20" s="55"/>
      <c r="H20" s="55"/>
      <c r="I20" s="55"/>
      <c r="J20" s="54">
        <f t="shared" ref="J20" si="2">J21+J27+J37+J40+J76</f>
        <v>444732</v>
      </c>
      <c r="K20" s="54">
        <f t="shared" ref="K20:Z20" si="3">K21+K27+K37+K40+K76</f>
        <v>2907.36</v>
      </c>
      <c r="L20" s="54">
        <f t="shared" si="3"/>
        <v>21943.129999999997</v>
      </c>
      <c r="M20" s="54">
        <f t="shared" si="3"/>
        <v>0</v>
      </c>
      <c r="N20" s="54">
        <f t="shared" si="3"/>
        <v>0</v>
      </c>
      <c r="O20" s="54">
        <f t="shared" si="3"/>
        <v>23805.95</v>
      </c>
      <c r="P20" s="54">
        <f t="shared" si="3"/>
        <v>1724</v>
      </c>
      <c r="Q20" s="54">
        <f t="shared" si="3"/>
        <v>49885.93</v>
      </c>
      <c r="R20" s="54">
        <f t="shared" si="3"/>
        <v>59652.23</v>
      </c>
      <c r="S20" s="54">
        <f t="shared" si="3"/>
        <v>4712.5</v>
      </c>
      <c r="T20" s="54">
        <f t="shared" si="3"/>
        <v>90783.640000000014</v>
      </c>
      <c r="U20" s="54">
        <f t="shared" si="3"/>
        <v>310981.7</v>
      </c>
      <c r="V20" s="54">
        <f t="shared" si="3"/>
        <v>50556.422000000006</v>
      </c>
      <c r="W20" s="54">
        <f t="shared" si="3"/>
        <v>10111.2844</v>
      </c>
      <c r="X20" s="54">
        <f t="shared" si="3"/>
        <v>1071796.1464</v>
      </c>
      <c r="Y20" s="54">
        <f t="shared" si="3"/>
        <v>1071796.1464</v>
      </c>
      <c r="Z20" s="54">
        <f t="shared" si="3"/>
        <v>0</v>
      </c>
    </row>
    <row r="21" spans="1:26" ht="31.9" customHeight="1" x14ac:dyDescent="0.25">
      <c r="A21" s="8" t="s">
        <v>94</v>
      </c>
      <c r="B21" s="9" t="s">
        <v>21</v>
      </c>
      <c r="C21" s="38"/>
      <c r="D21" s="10"/>
      <c r="E21" s="49">
        <f>SUM(E22:E26)</f>
        <v>2.5</v>
      </c>
      <c r="F21" s="11"/>
      <c r="G21" s="11"/>
      <c r="H21" s="11"/>
      <c r="I21" s="11"/>
      <c r="J21" s="49">
        <f t="shared" ref="J21" si="4">SUM(J22:J26)</f>
        <v>70230.5</v>
      </c>
      <c r="K21" s="49">
        <f t="shared" ref="K21:U21" si="5">SUM(K22:K26)</f>
        <v>0</v>
      </c>
      <c r="L21" s="49">
        <f t="shared" si="5"/>
        <v>4333.3500000000004</v>
      </c>
      <c r="M21" s="49">
        <f t="shared" si="5"/>
        <v>0</v>
      </c>
      <c r="N21" s="49">
        <f t="shared" si="5"/>
        <v>0</v>
      </c>
      <c r="O21" s="49">
        <f t="shared" si="5"/>
        <v>0</v>
      </c>
      <c r="P21" s="49">
        <f t="shared" si="5"/>
        <v>0</v>
      </c>
      <c r="Q21" s="49">
        <f t="shared" si="5"/>
        <v>13373.68</v>
      </c>
      <c r="R21" s="49">
        <f t="shared" si="5"/>
        <v>41144.230000000003</v>
      </c>
      <c r="S21" s="49">
        <f t="shared" si="5"/>
        <v>2988.5</v>
      </c>
      <c r="T21" s="49">
        <f t="shared" si="5"/>
        <v>0</v>
      </c>
      <c r="U21" s="49">
        <f t="shared" si="5"/>
        <v>0</v>
      </c>
      <c r="V21" s="49">
        <f t="shared" ref="V21" si="6">SUM(V22:V26)</f>
        <v>6603.5130000000008</v>
      </c>
      <c r="W21" s="49">
        <f t="shared" ref="W21:Z21" si="7">SUM(W22:W26)</f>
        <v>1320.7026000000001</v>
      </c>
      <c r="X21" s="49">
        <f t="shared" si="7"/>
        <v>139994.47560000001</v>
      </c>
      <c r="Y21" s="49">
        <f t="shared" si="7"/>
        <v>139994.47560000001</v>
      </c>
      <c r="Z21" s="49">
        <f t="shared" si="7"/>
        <v>0</v>
      </c>
    </row>
    <row r="22" spans="1:26" ht="15.75" x14ac:dyDescent="0.25">
      <c r="A22" s="7" t="s">
        <v>135</v>
      </c>
      <c r="B22" s="12"/>
      <c r="C22" s="86" t="s">
        <v>103</v>
      </c>
      <c r="D22" s="86"/>
      <c r="E22" s="74">
        <v>1</v>
      </c>
      <c r="F22" s="14">
        <v>25048</v>
      </c>
      <c r="G22" s="70">
        <f>ROUNDUP(F22*1.055,0)</f>
        <v>26426</v>
      </c>
      <c r="H22" s="70">
        <f>ROUNDUP(G22*1.051,0)</f>
        <v>27774</v>
      </c>
      <c r="I22" s="70">
        <f>ROUNDUP(H22*1.076,0)</f>
        <v>29885</v>
      </c>
      <c r="J22" s="63">
        <f>E22*I22</f>
        <v>29885</v>
      </c>
      <c r="K22" s="74"/>
      <c r="L22" s="74">
        <v>2988.5</v>
      </c>
      <c r="M22" s="74"/>
      <c r="N22" s="74"/>
      <c r="O22" s="74"/>
      <c r="P22" s="74"/>
      <c r="Q22" s="74">
        <v>5977</v>
      </c>
      <c r="R22" s="74">
        <v>15592.08</v>
      </c>
      <c r="S22" s="74">
        <v>2988.5</v>
      </c>
      <c r="T22" s="74"/>
      <c r="U22" s="74"/>
      <c r="V22" s="67">
        <f>(E22*I22+K22+L22+M22+N22+O22+P22+Q22+R22+S22+T22+U22)*0.05</f>
        <v>2871.5540000000001</v>
      </c>
      <c r="W22" s="67">
        <f>(E22*I22+K22+L22+M22+N22+O22+P22+Q22+R22+S22+T22+U22)*0.01</f>
        <v>574.31080000000009</v>
      </c>
      <c r="X22" s="49">
        <f>E22*I22+K22+L22+M22+N22+O22+P22+Q22+R22+S22+T22+U22+V22+W22</f>
        <v>60876.944800000005</v>
      </c>
      <c r="Y22" s="63">
        <f>X22-Z22</f>
        <v>60876.944800000005</v>
      </c>
      <c r="Z22" s="64">
        <v>0</v>
      </c>
    </row>
    <row r="23" spans="1:26" ht="25.5" hidden="1" x14ac:dyDescent="0.25">
      <c r="A23" s="7" t="s">
        <v>136</v>
      </c>
      <c r="B23" s="12"/>
      <c r="C23" s="86" t="s">
        <v>103</v>
      </c>
      <c r="D23" s="86"/>
      <c r="E23" s="74"/>
      <c r="F23" s="14">
        <v>22775</v>
      </c>
      <c r="G23" s="70">
        <f>ROUNDUP(F23*1.055,0)</f>
        <v>24028</v>
      </c>
      <c r="H23" s="70">
        <f>ROUNDUP(G23*1.051,0)</f>
        <v>25254</v>
      </c>
      <c r="I23" s="70">
        <f t="shared" ref="I23:I25" si="8">ROUNDUP(H23*1.076,0)</f>
        <v>27174</v>
      </c>
      <c r="J23" s="63">
        <f>E23*I23</f>
        <v>0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67">
        <f>(E23*I23+K23+L23+M23+N23+O23+P23+Q23+R23+S23+T23+U23)*0.05</f>
        <v>0</v>
      </c>
      <c r="W23" s="67">
        <f>(E23*I23+K23+L23+M23+N23+O23+P23+Q23+R23+S23+T23+U23)*0.01</f>
        <v>0</v>
      </c>
      <c r="X23" s="49">
        <f>E23*I23+K23+L23+M23+N23+O23+P23+Q23+R23+S23+T23+U23+V23+W23</f>
        <v>0</v>
      </c>
      <c r="Y23" s="63">
        <f>X23-Z23</f>
        <v>0</v>
      </c>
      <c r="Z23" s="64">
        <v>0</v>
      </c>
    </row>
    <row r="24" spans="1:26" ht="30" customHeight="1" x14ac:dyDescent="0.25">
      <c r="A24" s="7"/>
      <c r="B24" s="12"/>
      <c r="C24" s="87" t="s">
        <v>44</v>
      </c>
      <c r="D24" s="87"/>
      <c r="E24" s="74">
        <v>0.5</v>
      </c>
      <c r="F24" s="71"/>
      <c r="G24" s="71"/>
      <c r="H24" s="73"/>
      <c r="I24" s="70">
        <v>26897</v>
      </c>
      <c r="J24" s="63">
        <f t="shared" ref="J24:J26" si="9">E24*I24</f>
        <v>13448.5</v>
      </c>
      <c r="K24" s="74"/>
      <c r="L24" s="74">
        <v>1344.85</v>
      </c>
      <c r="M24" s="74"/>
      <c r="N24" s="74"/>
      <c r="O24" s="74"/>
      <c r="P24" s="74"/>
      <c r="Q24" s="74">
        <v>2017.28</v>
      </c>
      <c r="R24" s="74">
        <v>6724.25</v>
      </c>
      <c r="S24" s="74"/>
      <c r="T24" s="74"/>
      <c r="U24" s="74"/>
      <c r="V24" s="67">
        <f t="shared" ref="V24:V26" si="10">(E24*I24+K24+L24+M24+N24+O24+P24+Q24+R24+S24+T24+U24)*0.05</f>
        <v>1176.7440000000001</v>
      </c>
      <c r="W24" s="67">
        <f t="shared" ref="W24:W26" si="11">(E24*I24+K24+L24+M24+N24+O24+P24+Q24+R24+S24+T24+U24)*0.01</f>
        <v>235.34880000000001</v>
      </c>
      <c r="X24" s="49">
        <f>E24*I24+K24+L24+M24+N24+O24+P24+Q24+R24+S24+T24+U24+V24+W24</f>
        <v>24946.9728</v>
      </c>
      <c r="Y24" s="63">
        <f t="shared" ref="Y24:Y26" si="12">X24-Z24</f>
        <v>24946.9728</v>
      </c>
      <c r="Z24" s="64">
        <v>0</v>
      </c>
    </row>
    <row r="25" spans="1:26" ht="41.25" hidden="1" customHeight="1" x14ac:dyDescent="0.25">
      <c r="A25" s="7"/>
      <c r="B25" s="12"/>
      <c r="C25" s="88" t="s">
        <v>109</v>
      </c>
      <c r="D25" s="89"/>
      <c r="E25" s="74"/>
      <c r="F25" s="71"/>
      <c r="G25" s="71"/>
      <c r="H25" s="73"/>
      <c r="I25" s="70">
        <f t="shared" si="8"/>
        <v>0</v>
      </c>
      <c r="J25" s="63">
        <f t="shared" si="9"/>
        <v>0</v>
      </c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67">
        <f t="shared" si="10"/>
        <v>0</v>
      </c>
      <c r="W25" s="67">
        <f t="shared" si="11"/>
        <v>0</v>
      </c>
      <c r="X25" s="49">
        <f t="shared" ref="X25:X26" si="13">E25*I25+K25+L25+M25+N25+O25+P25+Q25+R25+S25+T25+U25+V25+W25</f>
        <v>0</v>
      </c>
      <c r="Y25" s="63">
        <f t="shared" si="12"/>
        <v>0</v>
      </c>
      <c r="Z25" s="64">
        <v>0</v>
      </c>
    </row>
    <row r="26" spans="1:26" ht="15.75" x14ac:dyDescent="0.25">
      <c r="A26" s="7"/>
      <c r="B26" s="12"/>
      <c r="C26" s="86" t="s">
        <v>18</v>
      </c>
      <c r="D26" s="86"/>
      <c r="E26" s="74">
        <v>1</v>
      </c>
      <c r="F26" s="71"/>
      <c r="G26" s="71"/>
      <c r="H26" s="73"/>
      <c r="I26" s="70">
        <v>26897</v>
      </c>
      <c r="J26" s="63">
        <f t="shared" si="9"/>
        <v>26897</v>
      </c>
      <c r="K26" s="74"/>
      <c r="L26" s="74"/>
      <c r="M26" s="74"/>
      <c r="N26" s="74"/>
      <c r="O26" s="74"/>
      <c r="P26" s="74"/>
      <c r="Q26" s="74">
        <v>5379.4</v>
      </c>
      <c r="R26" s="74">
        <v>18827.900000000001</v>
      </c>
      <c r="S26" s="74"/>
      <c r="T26" s="74"/>
      <c r="U26" s="74"/>
      <c r="V26" s="67">
        <f t="shared" si="10"/>
        <v>2555.2150000000001</v>
      </c>
      <c r="W26" s="67">
        <f t="shared" si="11"/>
        <v>511.04300000000006</v>
      </c>
      <c r="X26" s="49">
        <f t="shared" si="13"/>
        <v>54170.557999999997</v>
      </c>
      <c r="Y26" s="63">
        <f t="shared" si="12"/>
        <v>54170.557999999997</v>
      </c>
      <c r="Z26" s="64">
        <v>0</v>
      </c>
    </row>
    <row r="27" spans="1:26" ht="28.5" x14ac:dyDescent="0.25">
      <c r="A27" s="8" t="s">
        <v>126</v>
      </c>
      <c r="B27" s="9" t="s">
        <v>23</v>
      </c>
      <c r="C27" s="15"/>
      <c r="D27" s="10"/>
      <c r="E27" s="49">
        <f>SUM(E28:E36)</f>
        <v>16.75</v>
      </c>
      <c r="F27" s="13"/>
      <c r="G27" s="13"/>
      <c r="H27" s="13"/>
      <c r="I27" s="13"/>
      <c r="J27" s="49">
        <f t="shared" ref="J27" si="14">SUM(J28:J36)</f>
        <v>273512</v>
      </c>
      <c r="K27" s="49">
        <f t="shared" ref="K27:W27" si="15">SUM(K28:K36)</f>
        <v>0</v>
      </c>
      <c r="L27" s="49">
        <f t="shared" si="15"/>
        <v>17609.78</v>
      </c>
      <c r="M27" s="49">
        <f t="shared" si="15"/>
        <v>0</v>
      </c>
      <c r="N27" s="49">
        <f t="shared" si="15"/>
        <v>0</v>
      </c>
      <c r="O27" s="49">
        <f t="shared" si="15"/>
        <v>23805.95</v>
      </c>
      <c r="P27" s="49">
        <f t="shared" si="15"/>
        <v>1724</v>
      </c>
      <c r="Q27" s="49">
        <f t="shared" si="15"/>
        <v>25707.9</v>
      </c>
      <c r="R27" s="49">
        <f t="shared" si="15"/>
        <v>0</v>
      </c>
      <c r="S27" s="49">
        <f t="shared" si="15"/>
        <v>1724</v>
      </c>
      <c r="T27" s="49">
        <f t="shared" si="15"/>
        <v>90783.640000000014</v>
      </c>
      <c r="U27" s="49">
        <f t="shared" si="15"/>
        <v>126962.90000000001</v>
      </c>
      <c r="V27" s="49">
        <f t="shared" si="15"/>
        <v>28091.5085</v>
      </c>
      <c r="W27" s="49">
        <f t="shared" si="15"/>
        <v>5618.3017</v>
      </c>
      <c r="X27" s="49">
        <f t="shared" ref="X27" si="16">SUM(X28:X36)</f>
        <v>595539.98019999999</v>
      </c>
      <c r="Y27" s="49">
        <f t="shared" ref="Y27" si="17">SUM(Y28:Y36)</f>
        <v>595539.98019999999</v>
      </c>
      <c r="Z27" s="49">
        <f t="shared" ref="Z27" si="18">SUM(Z28:Z36)</f>
        <v>0</v>
      </c>
    </row>
    <row r="28" spans="1:26" ht="15.75" x14ac:dyDescent="0.25">
      <c r="A28" s="7"/>
      <c r="B28" s="12"/>
      <c r="C28" s="84" t="s">
        <v>46</v>
      </c>
      <c r="D28" s="84"/>
      <c r="E28" s="74">
        <v>0.75</v>
      </c>
      <c r="F28" s="14">
        <v>12523</v>
      </c>
      <c r="G28" s="70">
        <f t="shared" ref="G28:G36" si="19">ROUNDUP(F28*1.055,0)</f>
        <v>13212</v>
      </c>
      <c r="H28" s="70">
        <f t="shared" ref="H28:H36" si="20">ROUNDUP(G28*1.051,0)</f>
        <v>13886</v>
      </c>
      <c r="I28" s="70">
        <f t="shared" ref="I28:I36" si="21">ROUNDUP(H28*1.076,0)</f>
        <v>14942</v>
      </c>
      <c r="J28" s="63">
        <f t="shared" ref="J28:J36" si="22">E28*I28</f>
        <v>11206.5</v>
      </c>
      <c r="K28" s="74"/>
      <c r="L28" s="74">
        <v>1680.98</v>
      </c>
      <c r="M28" s="74"/>
      <c r="N28" s="74"/>
      <c r="O28" s="74"/>
      <c r="P28" s="74"/>
      <c r="Q28" s="75">
        <v>1120.6500000000001</v>
      </c>
      <c r="R28" s="75"/>
      <c r="S28" s="75"/>
      <c r="T28" s="75">
        <v>17492.2</v>
      </c>
      <c r="U28" s="75">
        <v>7992.6</v>
      </c>
      <c r="V28" s="67">
        <f t="shared" ref="V28:V36" si="23">(E28*I28+K28+L28+M28+N28+O28+P28+Q28+R28+S28+T28+U28)*0.05</f>
        <v>1974.6465000000001</v>
      </c>
      <c r="W28" s="67">
        <f t="shared" ref="W28:W36" si="24">(E28*I28+K28+L28+M28+N28+O28+P28+Q28+R28+S28+T28+U28)*0.01</f>
        <v>394.92930000000001</v>
      </c>
      <c r="X28" s="49">
        <f>E28*I28+K28+L28+M28+N28+O28+P28+Q28+R28+S28+T28+U28+V28+W28</f>
        <v>41862.505800000006</v>
      </c>
      <c r="Y28" s="63">
        <f t="shared" ref="Y28:Y36" si="25">X28-Z28</f>
        <v>41862.505800000006</v>
      </c>
      <c r="Z28" s="64">
        <v>0</v>
      </c>
    </row>
    <row r="29" spans="1:26" ht="15.75" x14ac:dyDescent="0.25">
      <c r="A29" s="7"/>
      <c r="B29" s="12"/>
      <c r="C29" s="84" t="s">
        <v>45</v>
      </c>
      <c r="D29" s="84"/>
      <c r="E29" s="74">
        <v>1.5</v>
      </c>
      <c r="F29" s="14">
        <v>12523</v>
      </c>
      <c r="G29" s="70">
        <f t="shared" si="19"/>
        <v>13212</v>
      </c>
      <c r="H29" s="70">
        <f t="shared" si="20"/>
        <v>13886</v>
      </c>
      <c r="I29" s="70">
        <f t="shared" si="21"/>
        <v>14942</v>
      </c>
      <c r="J29" s="63">
        <f t="shared" si="22"/>
        <v>22413</v>
      </c>
      <c r="K29" s="74"/>
      <c r="L29" s="74">
        <v>3361.95</v>
      </c>
      <c r="M29" s="74"/>
      <c r="N29" s="74"/>
      <c r="O29" s="74">
        <v>2241.3000000000002</v>
      </c>
      <c r="P29" s="74"/>
      <c r="Q29" s="75">
        <v>2241.3000000000002</v>
      </c>
      <c r="R29" s="75"/>
      <c r="S29" s="75"/>
      <c r="T29" s="75">
        <v>6275.76</v>
      </c>
      <c r="U29" s="75">
        <v>13743.9</v>
      </c>
      <c r="V29" s="67">
        <f t="shared" si="23"/>
        <v>2513.8605000000002</v>
      </c>
      <c r="W29" s="67">
        <f t="shared" si="24"/>
        <v>502.77210000000002</v>
      </c>
      <c r="X29" s="49">
        <f t="shared" ref="X29:X36" si="26">E29*I29+K29+L29+M29+N29+O29+P29+Q29+R29+S29+T29+U29+V29+W29</f>
        <v>53293.842600000004</v>
      </c>
      <c r="Y29" s="63">
        <f t="shared" si="25"/>
        <v>53293.842600000004</v>
      </c>
      <c r="Z29" s="64">
        <v>0</v>
      </c>
    </row>
    <row r="30" spans="1:26" ht="15.75" x14ac:dyDescent="0.25">
      <c r="A30" s="7"/>
      <c r="B30" s="12"/>
      <c r="C30" s="84" t="s">
        <v>24</v>
      </c>
      <c r="D30" s="84"/>
      <c r="E30" s="74">
        <v>1</v>
      </c>
      <c r="F30" s="14">
        <v>13772</v>
      </c>
      <c r="G30" s="70">
        <f t="shared" si="19"/>
        <v>14530</v>
      </c>
      <c r="H30" s="70">
        <f t="shared" si="20"/>
        <v>15272</v>
      </c>
      <c r="I30" s="70">
        <f t="shared" si="21"/>
        <v>16433</v>
      </c>
      <c r="J30" s="63">
        <f t="shared" si="22"/>
        <v>16433</v>
      </c>
      <c r="K30" s="74"/>
      <c r="L30" s="74">
        <v>2464.9499999999998</v>
      </c>
      <c r="M30" s="74"/>
      <c r="N30" s="74"/>
      <c r="O30" s="74">
        <v>4108.25</v>
      </c>
      <c r="P30" s="74"/>
      <c r="Q30" s="75">
        <v>2464.9499999999998</v>
      </c>
      <c r="R30" s="75"/>
      <c r="S30" s="75"/>
      <c r="T30" s="75">
        <v>21585.87</v>
      </c>
      <c r="U30" s="75">
        <v>4086.8</v>
      </c>
      <c r="V30" s="67">
        <f t="shared" si="23"/>
        <v>2557.1910000000007</v>
      </c>
      <c r="W30" s="67">
        <f t="shared" si="24"/>
        <v>511.43820000000011</v>
      </c>
      <c r="X30" s="49">
        <f t="shared" si="26"/>
        <v>54212.449200000003</v>
      </c>
      <c r="Y30" s="63">
        <f t="shared" si="25"/>
        <v>54212.449200000003</v>
      </c>
      <c r="Z30" s="64">
        <v>0</v>
      </c>
    </row>
    <row r="31" spans="1:26" ht="15.75" x14ac:dyDescent="0.25">
      <c r="A31" s="7"/>
      <c r="B31" s="12"/>
      <c r="C31" s="84" t="s">
        <v>105</v>
      </c>
      <c r="D31" s="84"/>
      <c r="E31" s="74">
        <v>11.5</v>
      </c>
      <c r="F31" s="14">
        <v>13772</v>
      </c>
      <c r="G31" s="70">
        <f t="shared" si="19"/>
        <v>14530</v>
      </c>
      <c r="H31" s="70">
        <f t="shared" si="20"/>
        <v>15272</v>
      </c>
      <c r="I31" s="70">
        <f t="shared" si="21"/>
        <v>16433</v>
      </c>
      <c r="J31" s="63">
        <f t="shared" si="22"/>
        <v>188979.5</v>
      </c>
      <c r="K31" s="74"/>
      <c r="L31" s="74">
        <v>4929.8999999999996</v>
      </c>
      <c r="M31" s="74"/>
      <c r="N31" s="74"/>
      <c r="O31" s="74">
        <v>13146.4</v>
      </c>
      <c r="P31" s="74"/>
      <c r="Q31" s="75">
        <v>16433</v>
      </c>
      <c r="R31" s="75"/>
      <c r="S31" s="75"/>
      <c r="T31" s="75">
        <v>8619.9</v>
      </c>
      <c r="U31" s="75">
        <v>93010.6</v>
      </c>
      <c r="V31" s="67">
        <f t="shared" si="23"/>
        <v>16255.965</v>
      </c>
      <c r="W31" s="67">
        <f t="shared" si="24"/>
        <v>3251.1929999999998</v>
      </c>
      <c r="X31" s="49">
        <f t="shared" si="26"/>
        <v>344626.45800000004</v>
      </c>
      <c r="Y31" s="63">
        <f t="shared" si="25"/>
        <v>344626.45800000004</v>
      </c>
      <c r="Z31" s="64">
        <v>0</v>
      </c>
    </row>
    <row r="32" spans="1:26" ht="15.75" hidden="1" x14ac:dyDescent="0.25">
      <c r="A32" s="7"/>
      <c r="B32" s="12"/>
      <c r="C32" s="84" t="s">
        <v>104</v>
      </c>
      <c r="D32" s="84"/>
      <c r="E32" s="74"/>
      <c r="F32" s="14">
        <v>14449</v>
      </c>
      <c r="G32" s="70">
        <f t="shared" si="19"/>
        <v>15244</v>
      </c>
      <c r="H32" s="70">
        <f t="shared" si="20"/>
        <v>16022</v>
      </c>
      <c r="I32" s="70">
        <f t="shared" si="21"/>
        <v>17240</v>
      </c>
      <c r="J32" s="63">
        <f t="shared" si="22"/>
        <v>0</v>
      </c>
      <c r="K32" s="74"/>
      <c r="L32" s="74"/>
      <c r="M32" s="74"/>
      <c r="N32" s="74"/>
      <c r="O32" s="74"/>
      <c r="P32" s="74"/>
      <c r="Q32" s="75"/>
      <c r="R32" s="75"/>
      <c r="S32" s="75"/>
      <c r="T32" s="75"/>
      <c r="U32" s="75"/>
      <c r="V32" s="67">
        <f t="shared" si="23"/>
        <v>0</v>
      </c>
      <c r="W32" s="67">
        <f t="shared" si="24"/>
        <v>0</v>
      </c>
      <c r="X32" s="49">
        <f t="shared" si="26"/>
        <v>0</v>
      </c>
      <c r="Y32" s="63">
        <f t="shared" si="25"/>
        <v>0</v>
      </c>
      <c r="Z32" s="64">
        <v>0</v>
      </c>
    </row>
    <row r="33" spans="1:26" ht="15.75" x14ac:dyDescent="0.25">
      <c r="A33" s="7"/>
      <c r="B33" s="12"/>
      <c r="C33" s="84" t="s">
        <v>80</v>
      </c>
      <c r="D33" s="84"/>
      <c r="E33" s="74">
        <v>2</v>
      </c>
      <c r="F33" s="14">
        <v>14449</v>
      </c>
      <c r="G33" s="70">
        <f t="shared" si="19"/>
        <v>15244</v>
      </c>
      <c r="H33" s="70">
        <f t="shared" si="20"/>
        <v>16022</v>
      </c>
      <c r="I33" s="70">
        <f t="shared" si="21"/>
        <v>17240</v>
      </c>
      <c r="J33" s="63">
        <f t="shared" si="22"/>
        <v>34480</v>
      </c>
      <c r="K33" s="74"/>
      <c r="L33" s="74">
        <v>5172</v>
      </c>
      <c r="M33" s="74"/>
      <c r="N33" s="74"/>
      <c r="O33" s="74">
        <v>4310</v>
      </c>
      <c r="P33" s="74">
        <v>1724</v>
      </c>
      <c r="Q33" s="75">
        <v>3448</v>
      </c>
      <c r="R33" s="75"/>
      <c r="S33" s="75">
        <v>1724</v>
      </c>
      <c r="T33" s="75">
        <v>36809.910000000003</v>
      </c>
      <c r="U33" s="75">
        <v>8129</v>
      </c>
      <c r="V33" s="67">
        <f t="shared" si="23"/>
        <v>4789.8455000000004</v>
      </c>
      <c r="W33" s="67">
        <f t="shared" si="24"/>
        <v>957.96910000000003</v>
      </c>
      <c r="X33" s="49">
        <f t="shared" si="26"/>
        <v>101544.7246</v>
      </c>
      <c r="Y33" s="63">
        <f t="shared" si="25"/>
        <v>101544.7246</v>
      </c>
      <c r="Z33" s="64">
        <v>0</v>
      </c>
    </row>
    <row r="34" spans="1:26" ht="15.75" hidden="1" x14ac:dyDescent="0.25">
      <c r="A34" s="7"/>
      <c r="B34" s="12"/>
      <c r="C34" s="84" t="s">
        <v>59</v>
      </c>
      <c r="D34" s="84"/>
      <c r="E34" s="74"/>
      <c r="F34" s="14">
        <v>14449</v>
      </c>
      <c r="G34" s="70">
        <f t="shared" si="19"/>
        <v>15244</v>
      </c>
      <c r="H34" s="70">
        <f t="shared" si="20"/>
        <v>16022</v>
      </c>
      <c r="I34" s="70">
        <f t="shared" si="21"/>
        <v>17240</v>
      </c>
      <c r="J34" s="63">
        <f t="shared" si="22"/>
        <v>0</v>
      </c>
      <c r="K34" s="74"/>
      <c r="L34" s="74"/>
      <c r="M34" s="74"/>
      <c r="N34" s="74"/>
      <c r="O34" s="74"/>
      <c r="P34" s="74"/>
      <c r="Q34" s="75"/>
      <c r="R34" s="75"/>
      <c r="S34" s="75"/>
      <c r="T34" s="75"/>
      <c r="U34" s="75"/>
      <c r="V34" s="67">
        <f t="shared" si="23"/>
        <v>0</v>
      </c>
      <c r="W34" s="67">
        <f t="shared" si="24"/>
        <v>0</v>
      </c>
      <c r="X34" s="49">
        <f t="shared" si="26"/>
        <v>0</v>
      </c>
      <c r="Y34" s="63">
        <f t="shared" si="25"/>
        <v>0</v>
      </c>
      <c r="Z34" s="64">
        <v>0</v>
      </c>
    </row>
    <row r="35" spans="1:26" ht="15.75" hidden="1" x14ac:dyDescent="0.25">
      <c r="A35" s="7"/>
      <c r="B35" s="12"/>
      <c r="C35" s="84" t="s">
        <v>81</v>
      </c>
      <c r="D35" s="84"/>
      <c r="E35" s="74"/>
      <c r="F35" s="14">
        <v>14449</v>
      </c>
      <c r="G35" s="70">
        <f t="shared" si="19"/>
        <v>15244</v>
      </c>
      <c r="H35" s="70">
        <f t="shared" si="20"/>
        <v>16022</v>
      </c>
      <c r="I35" s="70">
        <f t="shared" si="21"/>
        <v>17240</v>
      </c>
      <c r="J35" s="63">
        <f t="shared" si="22"/>
        <v>0</v>
      </c>
      <c r="K35" s="74"/>
      <c r="L35" s="74"/>
      <c r="M35" s="74"/>
      <c r="N35" s="74"/>
      <c r="O35" s="74"/>
      <c r="P35" s="74"/>
      <c r="Q35" s="75"/>
      <c r="R35" s="75"/>
      <c r="S35" s="75"/>
      <c r="T35" s="75"/>
      <c r="U35" s="75"/>
      <c r="V35" s="67">
        <f t="shared" si="23"/>
        <v>0</v>
      </c>
      <c r="W35" s="67">
        <f t="shared" si="24"/>
        <v>0</v>
      </c>
      <c r="X35" s="49">
        <f t="shared" si="26"/>
        <v>0</v>
      </c>
      <c r="Y35" s="63">
        <f t="shared" si="25"/>
        <v>0</v>
      </c>
      <c r="Z35" s="64">
        <v>0</v>
      </c>
    </row>
    <row r="36" spans="1:26" ht="15.75" x14ac:dyDescent="0.25">
      <c r="A36" s="7"/>
      <c r="B36" s="12"/>
      <c r="C36" s="84"/>
      <c r="D36" s="84"/>
      <c r="E36" s="74"/>
      <c r="F36" s="14"/>
      <c r="G36" s="70">
        <f t="shared" si="19"/>
        <v>0</v>
      </c>
      <c r="H36" s="70">
        <f t="shared" si="20"/>
        <v>0</v>
      </c>
      <c r="I36" s="70">
        <f t="shared" si="21"/>
        <v>0</v>
      </c>
      <c r="J36" s="63">
        <f t="shared" si="22"/>
        <v>0</v>
      </c>
      <c r="K36" s="74"/>
      <c r="L36" s="74"/>
      <c r="M36" s="74"/>
      <c r="N36" s="74"/>
      <c r="O36" s="74"/>
      <c r="P36" s="74"/>
      <c r="Q36" s="75"/>
      <c r="R36" s="75"/>
      <c r="S36" s="75"/>
      <c r="T36" s="75"/>
      <c r="U36" s="75"/>
      <c r="V36" s="67">
        <f t="shared" si="23"/>
        <v>0</v>
      </c>
      <c r="W36" s="67">
        <f t="shared" si="24"/>
        <v>0</v>
      </c>
      <c r="X36" s="49">
        <f t="shared" si="26"/>
        <v>0</v>
      </c>
      <c r="Y36" s="63">
        <f t="shared" si="25"/>
        <v>0</v>
      </c>
      <c r="Z36" s="64">
        <v>0</v>
      </c>
    </row>
    <row r="37" spans="1:26" ht="42.75" x14ac:dyDescent="0.25">
      <c r="A37" s="8" t="s">
        <v>41</v>
      </c>
      <c r="B37" s="9" t="s">
        <v>27</v>
      </c>
      <c r="C37" s="17"/>
      <c r="D37" s="44"/>
      <c r="E37" s="49">
        <f>SUM(E38:E39)</f>
        <v>6</v>
      </c>
      <c r="F37" s="16"/>
      <c r="G37" s="16"/>
      <c r="H37" s="16"/>
      <c r="I37" s="16"/>
      <c r="J37" s="49">
        <f t="shared" ref="J37" si="27">SUM(J38:J39)</f>
        <v>62334</v>
      </c>
      <c r="K37" s="49">
        <f t="shared" ref="K37:W37" si="28">SUM(K38:K39)</f>
        <v>2493.36</v>
      </c>
      <c r="L37" s="49">
        <f t="shared" si="28"/>
        <v>0</v>
      </c>
      <c r="M37" s="49">
        <f t="shared" si="28"/>
        <v>0</v>
      </c>
      <c r="N37" s="49">
        <f t="shared" si="28"/>
        <v>0</v>
      </c>
      <c r="O37" s="49">
        <f t="shared" si="28"/>
        <v>0</v>
      </c>
      <c r="P37" s="49">
        <f t="shared" si="28"/>
        <v>0</v>
      </c>
      <c r="Q37" s="49">
        <f t="shared" si="28"/>
        <v>3636.15</v>
      </c>
      <c r="R37" s="49">
        <f t="shared" si="28"/>
        <v>0</v>
      </c>
      <c r="S37" s="49">
        <f t="shared" si="28"/>
        <v>0</v>
      </c>
      <c r="T37" s="49">
        <f t="shared" si="28"/>
        <v>0</v>
      </c>
      <c r="U37" s="49">
        <f t="shared" si="28"/>
        <v>96587.85</v>
      </c>
      <c r="V37" s="49">
        <f t="shared" si="28"/>
        <v>8252.5679999999993</v>
      </c>
      <c r="W37" s="49">
        <f t="shared" si="28"/>
        <v>1650.5136</v>
      </c>
      <c r="X37" s="49">
        <f t="shared" ref="X37" si="29">SUM(X38:X39)</f>
        <v>174954.44159999999</v>
      </c>
      <c r="Y37" s="49">
        <f t="shared" ref="Y37" si="30">SUM(Y38:Y39)</f>
        <v>174954.44159999999</v>
      </c>
      <c r="Z37" s="49">
        <f t="shared" ref="Z37" si="31">SUM(Z38:Z39)</f>
        <v>0</v>
      </c>
    </row>
    <row r="38" spans="1:26" ht="15.75" x14ac:dyDescent="0.25">
      <c r="A38" s="8"/>
      <c r="B38" s="9"/>
      <c r="C38" s="82" t="s">
        <v>48</v>
      </c>
      <c r="D38" s="83"/>
      <c r="E38" s="74">
        <v>6</v>
      </c>
      <c r="F38" s="14">
        <v>8707</v>
      </c>
      <c r="G38" s="70">
        <f t="shared" ref="G38:G39" si="32">ROUNDUP(F38*1.055,0)</f>
        <v>9186</v>
      </c>
      <c r="H38" s="70">
        <f t="shared" ref="H38:H39" si="33">ROUNDUP(G38*1.051,0)</f>
        <v>9655</v>
      </c>
      <c r="I38" s="70">
        <f t="shared" ref="I38:I39" si="34">ROUNDUP(H38*1.076,0)</f>
        <v>10389</v>
      </c>
      <c r="J38" s="63">
        <f t="shared" ref="J38:J39" si="35">E38*I38</f>
        <v>62334</v>
      </c>
      <c r="K38" s="75">
        <v>2493.36</v>
      </c>
      <c r="L38" s="75"/>
      <c r="M38" s="75"/>
      <c r="N38" s="75"/>
      <c r="O38" s="75"/>
      <c r="P38" s="75"/>
      <c r="Q38" s="75">
        <v>3636.15</v>
      </c>
      <c r="R38" s="75"/>
      <c r="S38" s="75"/>
      <c r="T38" s="75"/>
      <c r="U38" s="75">
        <v>96587.85</v>
      </c>
      <c r="V38" s="67">
        <f t="shared" ref="V38:V39" si="36">(E38*I38+K38+L38+M38+N38+O38+P38+Q38+R38+S38+T38+U38)*0.05</f>
        <v>8252.5679999999993</v>
      </c>
      <c r="W38" s="67">
        <f t="shared" ref="W38:W39" si="37">(E38*I38+K38+L38+M38+N38+O38+P38+Q38+R38+S38+T38+U38)*0.01</f>
        <v>1650.5136</v>
      </c>
      <c r="X38" s="49">
        <f t="shared" ref="X38:X39" si="38">E38*I38+K38+L38+M38+N38+O38+P38+Q38+R38+S38+T38+U38+V38+W38</f>
        <v>174954.44159999999</v>
      </c>
      <c r="Y38" s="63">
        <f t="shared" ref="Y38:Y39" si="39">X38-Z38</f>
        <v>174954.44159999999</v>
      </c>
      <c r="Z38" s="64">
        <v>0</v>
      </c>
    </row>
    <row r="39" spans="1:26" ht="15.75" hidden="1" x14ac:dyDescent="0.25">
      <c r="A39" s="8"/>
      <c r="B39" s="9"/>
      <c r="C39" s="82" t="s">
        <v>85</v>
      </c>
      <c r="D39" s="83"/>
      <c r="E39" s="74"/>
      <c r="F39" s="14">
        <v>7912</v>
      </c>
      <c r="G39" s="70">
        <f t="shared" si="32"/>
        <v>8348</v>
      </c>
      <c r="H39" s="70">
        <f t="shared" si="33"/>
        <v>8774</v>
      </c>
      <c r="I39" s="70">
        <f t="shared" si="34"/>
        <v>9441</v>
      </c>
      <c r="J39" s="63">
        <f t="shared" si="35"/>
        <v>0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67">
        <f t="shared" si="36"/>
        <v>0</v>
      </c>
      <c r="W39" s="67">
        <f t="shared" si="37"/>
        <v>0</v>
      </c>
      <c r="X39" s="49">
        <f t="shared" si="38"/>
        <v>0</v>
      </c>
      <c r="Y39" s="63">
        <f t="shared" si="39"/>
        <v>0</v>
      </c>
      <c r="Z39" s="64">
        <v>0</v>
      </c>
    </row>
    <row r="40" spans="1:26" ht="28.5" x14ac:dyDescent="0.25">
      <c r="A40" s="8" t="s">
        <v>69</v>
      </c>
      <c r="B40" s="9" t="s">
        <v>31</v>
      </c>
      <c r="C40" s="18"/>
      <c r="D40" s="19"/>
      <c r="E40" s="49">
        <f>SUM(E41:E75)</f>
        <v>3.5</v>
      </c>
      <c r="F40" s="16"/>
      <c r="G40" s="16"/>
      <c r="H40" s="16"/>
      <c r="I40" s="16"/>
      <c r="J40" s="49">
        <f t="shared" ref="J40" si="40">SUM(J41:J75)</f>
        <v>28305.5</v>
      </c>
      <c r="K40" s="49">
        <f t="shared" ref="K40:W40" si="41">SUM(K41:K75)</f>
        <v>0</v>
      </c>
      <c r="L40" s="49">
        <f t="shared" si="41"/>
        <v>0</v>
      </c>
      <c r="M40" s="49">
        <f t="shared" si="41"/>
        <v>0</v>
      </c>
      <c r="N40" s="49">
        <f t="shared" si="41"/>
        <v>0</v>
      </c>
      <c r="O40" s="49">
        <f t="shared" si="41"/>
        <v>0</v>
      </c>
      <c r="P40" s="49">
        <f t="shared" si="41"/>
        <v>0</v>
      </c>
      <c r="Q40" s="49">
        <f t="shared" si="41"/>
        <v>7168.2</v>
      </c>
      <c r="R40" s="49">
        <f t="shared" si="41"/>
        <v>18508</v>
      </c>
      <c r="S40" s="49">
        <f t="shared" si="41"/>
        <v>0</v>
      </c>
      <c r="T40" s="49">
        <f t="shared" si="41"/>
        <v>0</v>
      </c>
      <c r="U40" s="49">
        <f t="shared" si="41"/>
        <v>43594.95</v>
      </c>
      <c r="V40" s="49">
        <f t="shared" si="41"/>
        <v>4878.8325000000004</v>
      </c>
      <c r="W40" s="49">
        <f t="shared" si="41"/>
        <v>975.76650000000018</v>
      </c>
      <c r="X40" s="49">
        <f t="shared" ref="X40:Z40" si="42">SUM(X41:X75)</f>
        <v>103431.24900000001</v>
      </c>
      <c r="Y40" s="49">
        <f t="shared" si="42"/>
        <v>103431.24900000001</v>
      </c>
      <c r="Z40" s="49">
        <f t="shared" si="42"/>
        <v>0</v>
      </c>
    </row>
    <row r="41" spans="1:26" ht="15.75" hidden="1" x14ac:dyDescent="0.25">
      <c r="A41" s="7"/>
      <c r="B41" s="12"/>
      <c r="C41" s="82" t="s">
        <v>28</v>
      </c>
      <c r="D41" s="83"/>
      <c r="E41" s="74"/>
      <c r="F41" s="14">
        <v>6707</v>
      </c>
      <c r="G41" s="70">
        <f t="shared" ref="G41:G75" si="43">ROUNDUP(F41*1.055,0)</f>
        <v>7076</v>
      </c>
      <c r="H41" s="70">
        <f t="shared" ref="H41:H75" si="44">ROUNDUP(G41*1.051,0)</f>
        <v>7437</v>
      </c>
      <c r="I41" s="70">
        <f t="shared" ref="I41:I75" si="45">ROUNDUP(H41*1.076,0)</f>
        <v>8003</v>
      </c>
      <c r="J41" s="63">
        <f t="shared" ref="J41:J75" si="46">E41*I41</f>
        <v>0</v>
      </c>
      <c r="K41" s="74"/>
      <c r="L41" s="74"/>
      <c r="M41" s="74"/>
      <c r="N41" s="74"/>
      <c r="O41" s="74"/>
      <c r="P41" s="74"/>
      <c r="Q41" s="75"/>
      <c r="R41" s="75"/>
      <c r="S41" s="75"/>
      <c r="T41" s="75"/>
      <c r="U41" s="75"/>
      <c r="V41" s="67">
        <f t="shared" ref="V41:V75" si="47">(E41*I41+K41+L41+M41+N41+O41+P41+Q41+R41+S41+T41+U41)*0.05</f>
        <v>0</v>
      </c>
      <c r="W41" s="67">
        <f t="shared" ref="W41:W75" si="48">(E41*I41+K41+L41+M41+N41+O41+P41+Q41+R41+S41+T41+U41)*0.01</f>
        <v>0</v>
      </c>
      <c r="X41" s="49">
        <f t="shared" ref="X41:X75" si="49">E41*I41+K41+L41+M41+N41+O41+P41+Q41+R41+S41+T41+U41+V41+W41</f>
        <v>0</v>
      </c>
      <c r="Y41" s="63">
        <f t="shared" ref="Y41:Y75" si="50">X41-Z41</f>
        <v>0</v>
      </c>
      <c r="Z41" s="64">
        <v>0</v>
      </c>
    </row>
    <row r="42" spans="1:26" ht="15.75" hidden="1" x14ac:dyDescent="0.25">
      <c r="A42" s="7"/>
      <c r="B42" s="12"/>
      <c r="C42" s="66" t="s">
        <v>28</v>
      </c>
      <c r="D42" s="39" t="s">
        <v>26</v>
      </c>
      <c r="E42" s="74"/>
      <c r="F42" s="14">
        <v>7038</v>
      </c>
      <c r="G42" s="70">
        <f t="shared" si="43"/>
        <v>7426</v>
      </c>
      <c r="H42" s="70">
        <f t="shared" si="44"/>
        <v>7805</v>
      </c>
      <c r="I42" s="70">
        <f t="shared" si="45"/>
        <v>8399</v>
      </c>
      <c r="J42" s="63">
        <f t="shared" si="46"/>
        <v>0</v>
      </c>
      <c r="K42" s="74"/>
      <c r="L42" s="74"/>
      <c r="M42" s="74"/>
      <c r="N42" s="74"/>
      <c r="O42" s="74"/>
      <c r="P42" s="74"/>
      <c r="Q42" s="75"/>
      <c r="R42" s="75"/>
      <c r="S42" s="75"/>
      <c r="T42" s="75"/>
      <c r="U42" s="75"/>
      <c r="V42" s="67">
        <f t="shared" si="47"/>
        <v>0</v>
      </c>
      <c r="W42" s="67">
        <f t="shared" si="48"/>
        <v>0</v>
      </c>
      <c r="X42" s="49">
        <f t="shared" si="49"/>
        <v>0</v>
      </c>
      <c r="Y42" s="63">
        <f t="shared" si="50"/>
        <v>0</v>
      </c>
      <c r="Z42" s="64">
        <v>0</v>
      </c>
    </row>
    <row r="43" spans="1:26" ht="15.75" hidden="1" x14ac:dyDescent="0.25">
      <c r="A43" s="7"/>
      <c r="B43" s="12"/>
      <c r="C43" s="66" t="s">
        <v>28</v>
      </c>
      <c r="D43" s="39" t="s">
        <v>25</v>
      </c>
      <c r="E43" s="74"/>
      <c r="F43" s="14">
        <v>7388</v>
      </c>
      <c r="G43" s="70">
        <f t="shared" si="43"/>
        <v>7795</v>
      </c>
      <c r="H43" s="70">
        <f t="shared" si="44"/>
        <v>8193</v>
      </c>
      <c r="I43" s="70">
        <f t="shared" si="45"/>
        <v>8816</v>
      </c>
      <c r="J43" s="63">
        <f t="shared" si="46"/>
        <v>0</v>
      </c>
      <c r="K43" s="74"/>
      <c r="L43" s="74"/>
      <c r="M43" s="74"/>
      <c r="N43" s="74"/>
      <c r="O43" s="74"/>
      <c r="P43" s="74"/>
      <c r="Q43" s="75"/>
      <c r="R43" s="75"/>
      <c r="S43" s="75"/>
      <c r="T43" s="75"/>
      <c r="U43" s="75"/>
      <c r="V43" s="67">
        <f t="shared" si="47"/>
        <v>0</v>
      </c>
      <c r="W43" s="67">
        <f t="shared" si="48"/>
        <v>0</v>
      </c>
      <c r="X43" s="49">
        <f t="shared" si="49"/>
        <v>0</v>
      </c>
      <c r="Y43" s="63">
        <f t="shared" si="50"/>
        <v>0</v>
      </c>
      <c r="Z43" s="64">
        <v>0</v>
      </c>
    </row>
    <row r="44" spans="1:26" ht="15.75" x14ac:dyDescent="0.25">
      <c r="A44" s="7"/>
      <c r="B44" s="12"/>
      <c r="C44" s="66" t="s">
        <v>28</v>
      </c>
      <c r="D44" s="39" t="s">
        <v>68</v>
      </c>
      <c r="E44" s="74">
        <v>0.5</v>
      </c>
      <c r="F44" s="14">
        <v>7755</v>
      </c>
      <c r="G44" s="70">
        <f t="shared" si="43"/>
        <v>8182</v>
      </c>
      <c r="H44" s="70">
        <f t="shared" si="44"/>
        <v>8600</v>
      </c>
      <c r="I44" s="70">
        <f t="shared" si="45"/>
        <v>9254</v>
      </c>
      <c r="J44" s="63">
        <f t="shared" si="46"/>
        <v>4627</v>
      </c>
      <c r="K44" s="74"/>
      <c r="L44" s="74"/>
      <c r="M44" s="74"/>
      <c r="N44" s="74"/>
      <c r="O44" s="74"/>
      <c r="P44" s="74"/>
      <c r="Q44" s="75">
        <v>1388.1</v>
      </c>
      <c r="R44" s="75"/>
      <c r="S44" s="75"/>
      <c r="T44" s="75"/>
      <c r="U44" s="75">
        <v>7531.4</v>
      </c>
      <c r="V44" s="67">
        <f t="shared" si="47"/>
        <v>677.32500000000005</v>
      </c>
      <c r="W44" s="67">
        <f t="shared" si="48"/>
        <v>135.465</v>
      </c>
      <c r="X44" s="49">
        <f t="shared" si="49"/>
        <v>14359.29</v>
      </c>
      <c r="Y44" s="63">
        <f t="shared" si="50"/>
        <v>14359.29</v>
      </c>
      <c r="Z44" s="64">
        <v>0</v>
      </c>
    </row>
    <row r="45" spans="1:26" ht="15.75" hidden="1" x14ac:dyDescent="0.25">
      <c r="A45" s="7"/>
      <c r="B45" s="12"/>
      <c r="C45" s="82" t="s">
        <v>47</v>
      </c>
      <c r="D45" s="83"/>
      <c r="E45" s="74"/>
      <c r="F45" s="14">
        <v>6707</v>
      </c>
      <c r="G45" s="70">
        <f t="shared" si="43"/>
        <v>7076</v>
      </c>
      <c r="H45" s="70">
        <f t="shared" si="44"/>
        <v>7437</v>
      </c>
      <c r="I45" s="70">
        <f t="shared" si="45"/>
        <v>8003</v>
      </c>
      <c r="J45" s="63">
        <f t="shared" si="46"/>
        <v>0</v>
      </c>
      <c r="K45" s="74"/>
      <c r="L45" s="74"/>
      <c r="M45" s="74"/>
      <c r="N45" s="74"/>
      <c r="O45" s="74"/>
      <c r="P45" s="74"/>
      <c r="Q45" s="75"/>
      <c r="R45" s="75"/>
      <c r="S45" s="75"/>
      <c r="T45" s="75"/>
      <c r="U45" s="75"/>
      <c r="V45" s="67">
        <f t="shared" si="47"/>
        <v>0</v>
      </c>
      <c r="W45" s="67">
        <f t="shared" si="48"/>
        <v>0</v>
      </c>
      <c r="X45" s="49">
        <f t="shared" si="49"/>
        <v>0</v>
      </c>
      <c r="Y45" s="63">
        <f t="shared" si="50"/>
        <v>0</v>
      </c>
      <c r="Z45" s="64">
        <v>0</v>
      </c>
    </row>
    <row r="46" spans="1:26" ht="15.75" hidden="1" x14ac:dyDescent="0.25">
      <c r="A46" s="7"/>
      <c r="B46" s="12"/>
      <c r="C46" s="66" t="s">
        <v>47</v>
      </c>
      <c r="D46" s="39" t="s">
        <v>26</v>
      </c>
      <c r="E46" s="74"/>
      <c r="F46" s="14">
        <v>7038</v>
      </c>
      <c r="G46" s="70">
        <f t="shared" si="43"/>
        <v>7426</v>
      </c>
      <c r="H46" s="70">
        <f t="shared" si="44"/>
        <v>7805</v>
      </c>
      <c r="I46" s="70">
        <f t="shared" si="45"/>
        <v>8399</v>
      </c>
      <c r="J46" s="63">
        <f t="shared" si="46"/>
        <v>0</v>
      </c>
      <c r="K46" s="74"/>
      <c r="L46" s="74"/>
      <c r="M46" s="74"/>
      <c r="N46" s="74"/>
      <c r="O46" s="74"/>
      <c r="P46" s="74"/>
      <c r="Q46" s="75"/>
      <c r="R46" s="75"/>
      <c r="S46" s="75"/>
      <c r="T46" s="75"/>
      <c r="U46" s="75"/>
      <c r="V46" s="67">
        <f t="shared" si="47"/>
        <v>0</v>
      </c>
      <c r="W46" s="67">
        <f t="shared" si="48"/>
        <v>0</v>
      </c>
      <c r="X46" s="49">
        <f t="shared" si="49"/>
        <v>0</v>
      </c>
      <c r="Y46" s="63">
        <f t="shared" si="50"/>
        <v>0</v>
      </c>
      <c r="Z46" s="64">
        <v>0</v>
      </c>
    </row>
    <row r="47" spans="1:26" ht="15.75" hidden="1" x14ac:dyDescent="0.25">
      <c r="A47" s="7"/>
      <c r="B47" s="12"/>
      <c r="C47" s="66" t="s">
        <v>47</v>
      </c>
      <c r="D47" s="39" t="s">
        <v>25</v>
      </c>
      <c r="E47" s="74"/>
      <c r="F47" s="14">
        <v>7388</v>
      </c>
      <c r="G47" s="70">
        <f t="shared" si="43"/>
        <v>7795</v>
      </c>
      <c r="H47" s="70">
        <f t="shared" si="44"/>
        <v>8193</v>
      </c>
      <c r="I47" s="70">
        <f t="shared" si="45"/>
        <v>8816</v>
      </c>
      <c r="J47" s="63">
        <f t="shared" si="46"/>
        <v>0</v>
      </c>
      <c r="K47" s="74"/>
      <c r="L47" s="74"/>
      <c r="M47" s="74"/>
      <c r="N47" s="74"/>
      <c r="O47" s="74"/>
      <c r="P47" s="74"/>
      <c r="Q47" s="75"/>
      <c r="R47" s="75"/>
      <c r="S47" s="75"/>
      <c r="T47" s="75"/>
      <c r="U47" s="75"/>
      <c r="V47" s="67">
        <f t="shared" si="47"/>
        <v>0</v>
      </c>
      <c r="W47" s="67">
        <f t="shared" si="48"/>
        <v>0</v>
      </c>
      <c r="X47" s="49">
        <f t="shared" si="49"/>
        <v>0</v>
      </c>
      <c r="Y47" s="63">
        <f t="shared" si="50"/>
        <v>0</v>
      </c>
      <c r="Z47" s="64">
        <v>0</v>
      </c>
    </row>
    <row r="48" spans="1:26" ht="15.75" x14ac:dyDescent="0.25">
      <c r="A48" s="7"/>
      <c r="B48" s="12"/>
      <c r="C48" s="66" t="s">
        <v>47</v>
      </c>
      <c r="D48" s="39" t="s">
        <v>68</v>
      </c>
      <c r="E48" s="74">
        <v>1</v>
      </c>
      <c r="F48" s="14">
        <v>7755</v>
      </c>
      <c r="G48" s="70">
        <f t="shared" si="43"/>
        <v>8182</v>
      </c>
      <c r="H48" s="70">
        <f t="shared" si="44"/>
        <v>8600</v>
      </c>
      <c r="I48" s="70">
        <f t="shared" si="45"/>
        <v>9254</v>
      </c>
      <c r="J48" s="63">
        <f t="shared" si="46"/>
        <v>9254</v>
      </c>
      <c r="K48" s="74"/>
      <c r="L48" s="74"/>
      <c r="M48" s="74"/>
      <c r="N48" s="74"/>
      <c r="O48" s="74"/>
      <c r="P48" s="74"/>
      <c r="Q48" s="75">
        <v>2082.15</v>
      </c>
      <c r="R48" s="75">
        <v>18508</v>
      </c>
      <c r="S48" s="75"/>
      <c r="T48" s="75"/>
      <c r="U48" s="75"/>
      <c r="V48" s="67">
        <f t="shared" si="47"/>
        <v>1492.2075000000002</v>
      </c>
      <c r="W48" s="67">
        <f t="shared" si="48"/>
        <v>298.44150000000002</v>
      </c>
      <c r="X48" s="49">
        <f t="shared" si="49"/>
        <v>31634.799000000003</v>
      </c>
      <c r="Y48" s="63">
        <f t="shared" si="50"/>
        <v>31634.799000000003</v>
      </c>
      <c r="Z48" s="64">
        <v>0</v>
      </c>
    </row>
    <row r="49" spans="1:26" ht="15.75" hidden="1" x14ac:dyDescent="0.25">
      <c r="A49" s="7"/>
      <c r="B49" s="12"/>
      <c r="C49" s="82" t="s">
        <v>99</v>
      </c>
      <c r="D49" s="83"/>
      <c r="E49" s="74"/>
      <c r="F49" s="14">
        <v>6707</v>
      </c>
      <c r="G49" s="70">
        <f t="shared" si="43"/>
        <v>7076</v>
      </c>
      <c r="H49" s="70">
        <f t="shared" si="44"/>
        <v>7437</v>
      </c>
      <c r="I49" s="70">
        <f t="shared" si="45"/>
        <v>8003</v>
      </c>
      <c r="J49" s="63">
        <f t="shared" si="46"/>
        <v>0</v>
      </c>
      <c r="K49" s="74"/>
      <c r="L49" s="74"/>
      <c r="M49" s="74"/>
      <c r="N49" s="74"/>
      <c r="O49" s="74"/>
      <c r="P49" s="74"/>
      <c r="Q49" s="75"/>
      <c r="R49" s="75"/>
      <c r="S49" s="75"/>
      <c r="T49" s="75"/>
      <c r="U49" s="75"/>
      <c r="V49" s="67">
        <f t="shared" si="47"/>
        <v>0</v>
      </c>
      <c r="W49" s="67">
        <f t="shared" si="48"/>
        <v>0</v>
      </c>
      <c r="X49" s="49">
        <f t="shared" si="49"/>
        <v>0</v>
      </c>
      <c r="Y49" s="63">
        <f t="shared" si="50"/>
        <v>0</v>
      </c>
      <c r="Z49" s="64">
        <v>0</v>
      </c>
    </row>
    <row r="50" spans="1:26" ht="15.75" x14ac:dyDescent="0.25">
      <c r="A50" s="7"/>
      <c r="B50" s="12"/>
      <c r="C50" s="82" t="s">
        <v>61</v>
      </c>
      <c r="D50" s="83"/>
      <c r="E50" s="74">
        <v>1</v>
      </c>
      <c r="F50" s="14">
        <v>6097</v>
      </c>
      <c r="G50" s="70">
        <f t="shared" si="43"/>
        <v>6433</v>
      </c>
      <c r="H50" s="70">
        <f t="shared" si="44"/>
        <v>6762</v>
      </c>
      <c r="I50" s="70">
        <f t="shared" si="45"/>
        <v>7276</v>
      </c>
      <c r="J50" s="63">
        <f t="shared" si="46"/>
        <v>7276</v>
      </c>
      <c r="K50" s="74"/>
      <c r="L50" s="74"/>
      <c r="M50" s="74"/>
      <c r="N50" s="74"/>
      <c r="O50" s="74"/>
      <c r="P50" s="74"/>
      <c r="Q50" s="75">
        <v>2182.8000000000002</v>
      </c>
      <c r="R50" s="75"/>
      <c r="S50" s="75"/>
      <c r="T50" s="75"/>
      <c r="U50" s="75">
        <v>17634.2</v>
      </c>
      <c r="V50" s="67">
        <f t="shared" si="47"/>
        <v>1354.65</v>
      </c>
      <c r="W50" s="67">
        <f t="shared" si="48"/>
        <v>270.93</v>
      </c>
      <c r="X50" s="49">
        <f t="shared" si="49"/>
        <v>28718.58</v>
      </c>
      <c r="Y50" s="63">
        <f t="shared" si="50"/>
        <v>28718.58</v>
      </c>
      <c r="Z50" s="64">
        <v>0</v>
      </c>
    </row>
    <row r="51" spans="1:26" ht="15.75" hidden="1" x14ac:dyDescent="0.25">
      <c r="A51" s="7"/>
      <c r="B51" s="12"/>
      <c r="C51" s="82" t="s">
        <v>60</v>
      </c>
      <c r="D51" s="83"/>
      <c r="E51" s="74"/>
      <c r="F51" s="14">
        <v>6707</v>
      </c>
      <c r="G51" s="70">
        <f t="shared" si="43"/>
        <v>7076</v>
      </c>
      <c r="H51" s="70">
        <f t="shared" si="44"/>
        <v>7437</v>
      </c>
      <c r="I51" s="70">
        <f t="shared" si="45"/>
        <v>8003</v>
      </c>
      <c r="J51" s="63">
        <f t="shared" si="46"/>
        <v>0</v>
      </c>
      <c r="K51" s="74"/>
      <c r="L51" s="74"/>
      <c r="M51" s="74"/>
      <c r="N51" s="74"/>
      <c r="O51" s="74"/>
      <c r="P51" s="74"/>
      <c r="Q51" s="75"/>
      <c r="R51" s="75"/>
      <c r="S51" s="75"/>
      <c r="T51" s="75"/>
      <c r="U51" s="75"/>
      <c r="V51" s="67">
        <f t="shared" si="47"/>
        <v>0</v>
      </c>
      <c r="W51" s="67">
        <f t="shared" si="48"/>
        <v>0</v>
      </c>
      <c r="X51" s="49">
        <f t="shared" si="49"/>
        <v>0</v>
      </c>
      <c r="Y51" s="63">
        <f t="shared" si="50"/>
        <v>0</v>
      </c>
      <c r="Z51" s="64">
        <v>0</v>
      </c>
    </row>
    <row r="52" spans="1:26" ht="15.75" hidden="1" x14ac:dyDescent="0.25">
      <c r="A52" s="7"/>
      <c r="B52" s="12"/>
      <c r="C52" s="66" t="s">
        <v>60</v>
      </c>
      <c r="D52" s="39" t="s">
        <v>26</v>
      </c>
      <c r="E52" s="74"/>
      <c r="F52" s="14">
        <v>7038</v>
      </c>
      <c r="G52" s="70">
        <f t="shared" si="43"/>
        <v>7426</v>
      </c>
      <c r="H52" s="70">
        <f t="shared" si="44"/>
        <v>7805</v>
      </c>
      <c r="I52" s="70">
        <f t="shared" si="45"/>
        <v>8399</v>
      </c>
      <c r="J52" s="63">
        <f t="shared" si="46"/>
        <v>0</v>
      </c>
      <c r="K52" s="74"/>
      <c r="L52" s="74"/>
      <c r="M52" s="74"/>
      <c r="N52" s="74"/>
      <c r="O52" s="74"/>
      <c r="P52" s="74"/>
      <c r="Q52" s="75"/>
      <c r="R52" s="75"/>
      <c r="S52" s="75"/>
      <c r="T52" s="75"/>
      <c r="U52" s="75"/>
      <c r="V52" s="67">
        <f t="shared" si="47"/>
        <v>0</v>
      </c>
      <c r="W52" s="67">
        <f t="shared" si="48"/>
        <v>0</v>
      </c>
      <c r="X52" s="49">
        <f t="shared" si="49"/>
        <v>0</v>
      </c>
      <c r="Y52" s="63">
        <f t="shared" si="50"/>
        <v>0</v>
      </c>
      <c r="Z52" s="64">
        <v>0</v>
      </c>
    </row>
    <row r="53" spans="1:26" ht="15.75" hidden="1" x14ac:dyDescent="0.25">
      <c r="A53" s="7"/>
      <c r="B53" s="12"/>
      <c r="C53" s="66" t="s">
        <v>60</v>
      </c>
      <c r="D53" s="39" t="s">
        <v>25</v>
      </c>
      <c r="E53" s="74"/>
      <c r="F53" s="14">
        <v>7388</v>
      </c>
      <c r="G53" s="70">
        <f t="shared" si="43"/>
        <v>7795</v>
      </c>
      <c r="H53" s="70">
        <f t="shared" si="44"/>
        <v>8193</v>
      </c>
      <c r="I53" s="70">
        <f t="shared" si="45"/>
        <v>8816</v>
      </c>
      <c r="J53" s="63">
        <f t="shared" si="46"/>
        <v>0</v>
      </c>
      <c r="K53" s="74"/>
      <c r="L53" s="74"/>
      <c r="M53" s="74"/>
      <c r="N53" s="74"/>
      <c r="O53" s="74"/>
      <c r="P53" s="74"/>
      <c r="Q53" s="75"/>
      <c r="R53" s="75"/>
      <c r="S53" s="75"/>
      <c r="T53" s="75"/>
      <c r="U53" s="75"/>
      <c r="V53" s="67">
        <f t="shared" si="47"/>
        <v>0</v>
      </c>
      <c r="W53" s="67">
        <f t="shared" si="48"/>
        <v>0</v>
      </c>
      <c r="X53" s="49">
        <f t="shared" si="49"/>
        <v>0</v>
      </c>
      <c r="Y53" s="63">
        <f t="shared" si="50"/>
        <v>0</v>
      </c>
      <c r="Z53" s="64">
        <v>0</v>
      </c>
    </row>
    <row r="54" spans="1:26" ht="15.75" hidden="1" x14ac:dyDescent="0.25">
      <c r="A54" s="7"/>
      <c r="B54" s="12"/>
      <c r="C54" s="66" t="s">
        <v>60</v>
      </c>
      <c r="D54" s="39" t="s">
        <v>68</v>
      </c>
      <c r="E54" s="74"/>
      <c r="F54" s="14">
        <v>7755</v>
      </c>
      <c r="G54" s="70">
        <f t="shared" si="43"/>
        <v>8182</v>
      </c>
      <c r="H54" s="70">
        <f t="shared" si="44"/>
        <v>8600</v>
      </c>
      <c r="I54" s="70">
        <f t="shared" si="45"/>
        <v>9254</v>
      </c>
      <c r="J54" s="63">
        <f t="shared" si="46"/>
        <v>0</v>
      </c>
      <c r="K54" s="74"/>
      <c r="L54" s="74"/>
      <c r="M54" s="74"/>
      <c r="N54" s="74"/>
      <c r="O54" s="74"/>
      <c r="P54" s="74"/>
      <c r="Q54" s="75"/>
      <c r="R54" s="75"/>
      <c r="S54" s="75"/>
      <c r="T54" s="75"/>
      <c r="U54" s="75"/>
      <c r="V54" s="67">
        <f t="shared" si="47"/>
        <v>0</v>
      </c>
      <c r="W54" s="67">
        <f t="shared" si="48"/>
        <v>0</v>
      </c>
      <c r="X54" s="49">
        <f t="shared" si="49"/>
        <v>0</v>
      </c>
      <c r="Y54" s="63">
        <f t="shared" si="50"/>
        <v>0</v>
      </c>
      <c r="Z54" s="64">
        <v>0</v>
      </c>
    </row>
    <row r="55" spans="1:26" ht="15.75" hidden="1" x14ac:dyDescent="0.25">
      <c r="A55" s="7"/>
      <c r="B55" s="12"/>
      <c r="C55" s="82" t="s">
        <v>100</v>
      </c>
      <c r="D55" s="83"/>
      <c r="E55" s="74"/>
      <c r="F55" s="14">
        <v>6707</v>
      </c>
      <c r="G55" s="70">
        <f t="shared" si="43"/>
        <v>7076</v>
      </c>
      <c r="H55" s="70">
        <f t="shared" si="44"/>
        <v>7437</v>
      </c>
      <c r="I55" s="70">
        <f t="shared" si="45"/>
        <v>8003</v>
      </c>
      <c r="J55" s="63">
        <f t="shared" si="46"/>
        <v>0</v>
      </c>
      <c r="K55" s="74"/>
      <c r="L55" s="74"/>
      <c r="M55" s="74"/>
      <c r="N55" s="74"/>
      <c r="O55" s="74"/>
      <c r="P55" s="74"/>
      <c r="Q55" s="75"/>
      <c r="R55" s="75"/>
      <c r="S55" s="75"/>
      <c r="T55" s="75"/>
      <c r="U55" s="75"/>
      <c r="V55" s="67">
        <f t="shared" si="47"/>
        <v>0</v>
      </c>
      <c r="W55" s="67">
        <f t="shared" si="48"/>
        <v>0</v>
      </c>
      <c r="X55" s="49">
        <f t="shared" si="49"/>
        <v>0</v>
      </c>
      <c r="Y55" s="63">
        <f t="shared" si="50"/>
        <v>0</v>
      </c>
      <c r="Z55" s="64">
        <v>0</v>
      </c>
    </row>
    <row r="56" spans="1:26" ht="15.75" x14ac:dyDescent="0.25">
      <c r="A56" s="7"/>
      <c r="B56" s="12"/>
      <c r="C56" s="82" t="s">
        <v>82</v>
      </c>
      <c r="D56" s="83"/>
      <c r="E56" s="74">
        <v>0.5</v>
      </c>
      <c r="F56" s="14">
        <v>6707</v>
      </c>
      <c r="G56" s="70">
        <f t="shared" si="43"/>
        <v>7076</v>
      </c>
      <c r="H56" s="70">
        <f t="shared" si="44"/>
        <v>7437</v>
      </c>
      <c r="I56" s="70">
        <f t="shared" si="45"/>
        <v>8003</v>
      </c>
      <c r="J56" s="63">
        <f t="shared" si="46"/>
        <v>4001.5</v>
      </c>
      <c r="K56" s="74"/>
      <c r="L56" s="74"/>
      <c r="M56" s="74"/>
      <c r="N56" s="74"/>
      <c r="O56" s="74"/>
      <c r="P56" s="74"/>
      <c r="Q56" s="75">
        <v>1200.45</v>
      </c>
      <c r="R56" s="75"/>
      <c r="S56" s="75"/>
      <c r="T56" s="75"/>
      <c r="U56" s="75">
        <v>8344.5499999999993</v>
      </c>
      <c r="V56" s="67">
        <f t="shared" si="47"/>
        <v>677.32500000000005</v>
      </c>
      <c r="W56" s="67">
        <f t="shared" si="48"/>
        <v>135.465</v>
      </c>
      <c r="X56" s="49">
        <f t="shared" si="49"/>
        <v>14359.29</v>
      </c>
      <c r="Y56" s="63">
        <f t="shared" si="50"/>
        <v>14359.29</v>
      </c>
      <c r="Z56" s="64">
        <v>0</v>
      </c>
    </row>
    <row r="57" spans="1:26" ht="15.75" hidden="1" x14ac:dyDescent="0.25">
      <c r="A57" s="7"/>
      <c r="B57" s="12"/>
      <c r="C57" s="65" t="s">
        <v>82</v>
      </c>
      <c r="D57" s="39" t="s">
        <v>26</v>
      </c>
      <c r="E57" s="74"/>
      <c r="F57" s="14">
        <v>7038</v>
      </c>
      <c r="G57" s="70">
        <f t="shared" si="43"/>
        <v>7426</v>
      </c>
      <c r="H57" s="70">
        <f t="shared" si="44"/>
        <v>7805</v>
      </c>
      <c r="I57" s="70">
        <f t="shared" si="45"/>
        <v>8399</v>
      </c>
      <c r="J57" s="63">
        <f t="shared" si="46"/>
        <v>0</v>
      </c>
      <c r="K57" s="74"/>
      <c r="L57" s="74"/>
      <c r="M57" s="74"/>
      <c r="N57" s="74"/>
      <c r="O57" s="74"/>
      <c r="P57" s="74"/>
      <c r="Q57" s="75"/>
      <c r="R57" s="75"/>
      <c r="S57" s="75"/>
      <c r="T57" s="75"/>
      <c r="U57" s="75"/>
      <c r="V57" s="67">
        <f t="shared" si="47"/>
        <v>0</v>
      </c>
      <c r="W57" s="67">
        <f t="shared" si="48"/>
        <v>0</v>
      </c>
      <c r="X57" s="49">
        <f t="shared" ref="X57:X59" si="51">E57*I57+K57+L57+M57+N57+O57+P57+Q57+R57+S57+T57+U57+V57+W57</f>
        <v>0</v>
      </c>
      <c r="Y57" s="63">
        <f t="shared" ref="Y57:Y59" si="52">X57-Z57</f>
        <v>0</v>
      </c>
      <c r="Z57" s="64">
        <v>0</v>
      </c>
    </row>
    <row r="58" spans="1:26" ht="15.75" hidden="1" x14ac:dyDescent="0.25">
      <c r="A58" s="7"/>
      <c r="B58" s="12"/>
      <c r="C58" s="65" t="s">
        <v>82</v>
      </c>
      <c r="D58" s="39" t="s">
        <v>25</v>
      </c>
      <c r="E58" s="74"/>
      <c r="F58" s="14">
        <v>7388</v>
      </c>
      <c r="G58" s="70">
        <f t="shared" si="43"/>
        <v>7795</v>
      </c>
      <c r="H58" s="70">
        <f t="shared" si="44"/>
        <v>8193</v>
      </c>
      <c r="I58" s="70">
        <f t="shared" si="45"/>
        <v>8816</v>
      </c>
      <c r="J58" s="63">
        <f t="shared" si="46"/>
        <v>0</v>
      </c>
      <c r="K58" s="74"/>
      <c r="L58" s="74"/>
      <c r="M58" s="74"/>
      <c r="N58" s="74"/>
      <c r="O58" s="74"/>
      <c r="P58" s="74"/>
      <c r="Q58" s="75"/>
      <c r="R58" s="75"/>
      <c r="S58" s="75"/>
      <c r="T58" s="75"/>
      <c r="U58" s="75"/>
      <c r="V58" s="67">
        <f t="shared" si="47"/>
        <v>0</v>
      </c>
      <c r="W58" s="67">
        <f t="shared" si="48"/>
        <v>0</v>
      </c>
      <c r="X58" s="49">
        <f t="shared" si="51"/>
        <v>0</v>
      </c>
      <c r="Y58" s="63">
        <f t="shared" si="52"/>
        <v>0</v>
      </c>
      <c r="Z58" s="64">
        <v>0</v>
      </c>
    </row>
    <row r="59" spans="1:26" ht="15.75" hidden="1" x14ac:dyDescent="0.25">
      <c r="A59" s="7"/>
      <c r="B59" s="12"/>
      <c r="C59" s="65" t="s">
        <v>82</v>
      </c>
      <c r="D59" s="39" t="s">
        <v>68</v>
      </c>
      <c r="E59" s="74"/>
      <c r="F59" s="14">
        <v>7755</v>
      </c>
      <c r="G59" s="70">
        <f t="shared" si="43"/>
        <v>8182</v>
      </c>
      <c r="H59" s="70">
        <f t="shared" si="44"/>
        <v>8600</v>
      </c>
      <c r="I59" s="70">
        <f t="shared" si="45"/>
        <v>9254</v>
      </c>
      <c r="J59" s="63">
        <f t="shared" si="46"/>
        <v>0</v>
      </c>
      <c r="K59" s="74"/>
      <c r="L59" s="74"/>
      <c r="M59" s="74"/>
      <c r="N59" s="74"/>
      <c r="O59" s="74"/>
      <c r="P59" s="74"/>
      <c r="Q59" s="75"/>
      <c r="R59" s="75"/>
      <c r="S59" s="75"/>
      <c r="T59" s="75"/>
      <c r="U59" s="75"/>
      <c r="V59" s="67">
        <f t="shared" si="47"/>
        <v>0</v>
      </c>
      <c r="W59" s="67">
        <f t="shared" si="48"/>
        <v>0</v>
      </c>
      <c r="X59" s="49">
        <f t="shared" si="51"/>
        <v>0</v>
      </c>
      <c r="Y59" s="63">
        <f t="shared" si="52"/>
        <v>0</v>
      </c>
      <c r="Z59" s="64">
        <v>0</v>
      </c>
    </row>
    <row r="60" spans="1:26" ht="15.75" hidden="1" x14ac:dyDescent="0.25">
      <c r="A60" s="7"/>
      <c r="B60" s="12"/>
      <c r="C60" s="84" t="s">
        <v>77</v>
      </c>
      <c r="D60" s="84"/>
      <c r="E60" s="74"/>
      <c r="F60" s="14">
        <v>5805</v>
      </c>
      <c r="G60" s="70">
        <f t="shared" si="43"/>
        <v>6125</v>
      </c>
      <c r="H60" s="70">
        <f t="shared" si="44"/>
        <v>6438</v>
      </c>
      <c r="I60" s="70">
        <f t="shared" si="45"/>
        <v>6928</v>
      </c>
      <c r="J60" s="63">
        <f t="shared" si="46"/>
        <v>0</v>
      </c>
      <c r="K60" s="74"/>
      <c r="L60" s="74"/>
      <c r="M60" s="74"/>
      <c r="N60" s="74"/>
      <c r="O60" s="74"/>
      <c r="P60" s="74"/>
      <c r="Q60" s="75"/>
      <c r="R60" s="75"/>
      <c r="S60" s="75"/>
      <c r="T60" s="75"/>
      <c r="U60" s="75"/>
      <c r="V60" s="67">
        <f t="shared" si="47"/>
        <v>0</v>
      </c>
      <c r="W60" s="67">
        <f t="shared" si="48"/>
        <v>0</v>
      </c>
      <c r="X60" s="49">
        <f t="shared" si="49"/>
        <v>0</v>
      </c>
      <c r="Y60" s="63">
        <f t="shared" si="50"/>
        <v>0</v>
      </c>
      <c r="Z60" s="64">
        <v>0</v>
      </c>
    </row>
    <row r="61" spans="1:26" ht="15.75" hidden="1" x14ac:dyDescent="0.25">
      <c r="A61" s="7"/>
      <c r="B61" s="12"/>
      <c r="C61" s="65" t="s">
        <v>77</v>
      </c>
      <c r="D61" s="39" t="s">
        <v>26</v>
      </c>
      <c r="E61" s="74"/>
      <c r="F61" s="14">
        <v>6097</v>
      </c>
      <c r="G61" s="70">
        <f t="shared" si="43"/>
        <v>6433</v>
      </c>
      <c r="H61" s="70">
        <f t="shared" si="44"/>
        <v>6762</v>
      </c>
      <c r="I61" s="70">
        <f t="shared" si="45"/>
        <v>7276</v>
      </c>
      <c r="J61" s="63">
        <f t="shared" si="46"/>
        <v>0</v>
      </c>
      <c r="K61" s="74"/>
      <c r="L61" s="74"/>
      <c r="M61" s="74"/>
      <c r="N61" s="74"/>
      <c r="O61" s="74"/>
      <c r="P61" s="74"/>
      <c r="Q61" s="75"/>
      <c r="R61" s="75"/>
      <c r="S61" s="75"/>
      <c r="T61" s="75"/>
      <c r="U61" s="75"/>
      <c r="V61" s="67">
        <f t="shared" si="47"/>
        <v>0</v>
      </c>
      <c r="W61" s="67">
        <f t="shared" si="48"/>
        <v>0</v>
      </c>
      <c r="X61" s="49">
        <f t="shared" ref="X61:X63" si="53">E61*I61+K61+L61+M61+N61+O61+P61+Q61+R61+S61+T61+U61+V61+W61</f>
        <v>0</v>
      </c>
      <c r="Y61" s="63">
        <f t="shared" ref="Y61:Y63" si="54">X61-Z61</f>
        <v>0</v>
      </c>
      <c r="Z61" s="64">
        <v>0</v>
      </c>
    </row>
    <row r="62" spans="1:26" ht="15.75" hidden="1" x14ac:dyDescent="0.25">
      <c r="A62" s="7"/>
      <c r="B62" s="12"/>
      <c r="C62" s="65" t="s">
        <v>77</v>
      </c>
      <c r="D62" s="39" t="s">
        <v>25</v>
      </c>
      <c r="E62" s="74"/>
      <c r="F62" s="14">
        <v>6404</v>
      </c>
      <c r="G62" s="70">
        <f t="shared" si="43"/>
        <v>6757</v>
      </c>
      <c r="H62" s="70">
        <f t="shared" si="44"/>
        <v>7102</v>
      </c>
      <c r="I62" s="70">
        <f t="shared" si="45"/>
        <v>7642</v>
      </c>
      <c r="J62" s="63">
        <f t="shared" si="46"/>
        <v>0</v>
      </c>
      <c r="K62" s="74"/>
      <c r="L62" s="74"/>
      <c r="M62" s="74"/>
      <c r="N62" s="74"/>
      <c r="O62" s="74"/>
      <c r="P62" s="74"/>
      <c r="Q62" s="75"/>
      <c r="R62" s="75"/>
      <c r="S62" s="75"/>
      <c r="T62" s="75"/>
      <c r="U62" s="75"/>
      <c r="V62" s="67">
        <f t="shared" si="47"/>
        <v>0</v>
      </c>
      <c r="W62" s="67">
        <f t="shared" si="48"/>
        <v>0</v>
      </c>
      <c r="X62" s="49">
        <f t="shared" si="53"/>
        <v>0</v>
      </c>
      <c r="Y62" s="63">
        <f t="shared" si="54"/>
        <v>0</v>
      </c>
      <c r="Z62" s="64">
        <v>0</v>
      </c>
    </row>
    <row r="63" spans="1:26" ht="15.75" hidden="1" x14ac:dyDescent="0.25">
      <c r="A63" s="7"/>
      <c r="B63" s="12"/>
      <c r="C63" s="65" t="s">
        <v>77</v>
      </c>
      <c r="D63" s="39" t="s">
        <v>68</v>
      </c>
      <c r="E63" s="74"/>
      <c r="F63" s="14">
        <v>6707</v>
      </c>
      <c r="G63" s="70">
        <f t="shared" si="43"/>
        <v>7076</v>
      </c>
      <c r="H63" s="70">
        <f t="shared" si="44"/>
        <v>7437</v>
      </c>
      <c r="I63" s="70">
        <f t="shared" si="45"/>
        <v>8003</v>
      </c>
      <c r="J63" s="63">
        <f t="shared" si="46"/>
        <v>0</v>
      </c>
      <c r="K63" s="74"/>
      <c r="L63" s="74"/>
      <c r="M63" s="74"/>
      <c r="N63" s="74"/>
      <c r="O63" s="74"/>
      <c r="P63" s="74"/>
      <c r="Q63" s="75"/>
      <c r="R63" s="75"/>
      <c r="S63" s="75"/>
      <c r="T63" s="75"/>
      <c r="U63" s="75"/>
      <c r="V63" s="67">
        <f t="shared" si="47"/>
        <v>0</v>
      </c>
      <c r="W63" s="67">
        <f t="shared" si="48"/>
        <v>0</v>
      </c>
      <c r="X63" s="49">
        <f t="shared" si="53"/>
        <v>0</v>
      </c>
      <c r="Y63" s="63">
        <f t="shared" si="54"/>
        <v>0</v>
      </c>
      <c r="Z63" s="64">
        <v>0</v>
      </c>
    </row>
    <row r="64" spans="1:26" ht="15.75" x14ac:dyDescent="0.25">
      <c r="A64" s="7"/>
      <c r="B64" s="12"/>
      <c r="C64" s="82" t="s">
        <v>62</v>
      </c>
      <c r="D64" s="83"/>
      <c r="E64" s="74">
        <v>0.5</v>
      </c>
      <c r="F64" s="14">
        <v>5274</v>
      </c>
      <c r="G64" s="70">
        <f t="shared" si="43"/>
        <v>5565</v>
      </c>
      <c r="H64" s="70">
        <f t="shared" si="44"/>
        <v>5849</v>
      </c>
      <c r="I64" s="70">
        <f t="shared" si="45"/>
        <v>6294</v>
      </c>
      <c r="J64" s="63">
        <f t="shared" si="46"/>
        <v>3147</v>
      </c>
      <c r="K64" s="74"/>
      <c r="L64" s="74"/>
      <c r="M64" s="74"/>
      <c r="N64" s="74"/>
      <c r="O64" s="74"/>
      <c r="P64" s="74"/>
      <c r="Q64" s="75">
        <v>314.7</v>
      </c>
      <c r="R64" s="75"/>
      <c r="S64" s="75"/>
      <c r="T64" s="75"/>
      <c r="U64" s="75">
        <v>10084.799999999999</v>
      </c>
      <c r="V64" s="67">
        <f t="shared" si="47"/>
        <v>677.32500000000005</v>
      </c>
      <c r="W64" s="67">
        <f t="shared" si="48"/>
        <v>135.465</v>
      </c>
      <c r="X64" s="49">
        <f t="shared" si="49"/>
        <v>14359.29</v>
      </c>
      <c r="Y64" s="63">
        <f t="shared" si="50"/>
        <v>14359.29</v>
      </c>
      <c r="Z64" s="64">
        <v>0</v>
      </c>
    </row>
    <row r="65" spans="1:26" ht="15.75" hidden="1" x14ac:dyDescent="0.25">
      <c r="A65" s="7"/>
      <c r="B65" s="12"/>
      <c r="C65" s="90" t="s">
        <v>30</v>
      </c>
      <c r="D65" s="91"/>
      <c r="E65" s="74"/>
      <c r="F65" s="14">
        <v>6707</v>
      </c>
      <c r="G65" s="70">
        <f t="shared" si="43"/>
        <v>7076</v>
      </c>
      <c r="H65" s="70">
        <f t="shared" si="44"/>
        <v>7437</v>
      </c>
      <c r="I65" s="70">
        <f t="shared" si="45"/>
        <v>8003</v>
      </c>
      <c r="J65" s="63">
        <f t="shared" si="46"/>
        <v>0</v>
      </c>
      <c r="K65" s="74"/>
      <c r="L65" s="74"/>
      <c r="M65" s="74"/>
      <c r="N65" s="74"/>
      <c r="O65" s="74"/>
      <c r="P65" s="74"/>
      <c r="Q65" s="75"/>
      <c r="R65" s="75"/>
      <c r="S65" s="75"/>
      <c r="T65" s="75"/>
      <c r="U65" s="75"/>
      <c r="V65" s="67">
        <f t="shared" si="47"/>
        <v>0</v>
      </c>
      <c r="W65" s="67">
        <f t="shared" si="48"/>
        <v>0</v>
      </c>
      <c r="X65" s="49">
        <f t="shared" si="49"/>
        <v>0</v>
      </c>
      <c r="Y65" s="63">
        <f t="shared" si="50"/>
        <v>0</v>
      </c>
      <c r="Z65" s="64">
        <v>0</v>
      </c>
    </row>
    <row r="66" spans="1:26" ht="15.75" hidden="1" x14ac:dyDescent="0.25">
      <c r="A66" s="7"/>
      <c r="B66" s="12"/>
      <c r="C66" s="66" t="s">
        <v>30</v>
      </c>
      <c r="D66" s="39" t="s">
        <v>26</v>
      </c>
      <c r="E66" s="74"/>
      <c r="F66" s="14">
        <v>7038</v>
      </c>
      <c r="G66" s="70">
        <f t="shared" si="43"/>
        <v>7426</v>
      </c>
      <c r="H66" s="70">
        <f t="shared" si="44"/>
        <v>7805</v>
      </c>
      <c r="I66" s="70">
        <f t="shared" si="45"/>
        <v>8399</v>
      </c>
      <c r="J66" s="63">
        <f t="shared" si="46"/>
        <v>0</v>
      </c>
      <c r="K66" s="74"/>
      <c r="L66" s="74"/>
      <c r="M66" s="74"/>
      <c r="N66" s="74"/>
      <c r="O66" s="74"/>
      <c r="P66" s="74"/>
      <c r="Q66" s="75"/>
      <c r="R66" s="75"/>
      <c r="S66" s="75"/>
      <c r="T66" s="75"/>
      <c r="U66" s="75"/>
      <c r="V66" s="67">
        <f t="shared" si="47"/>
        <v>0</v>
      </c>
      <c r="W66" s="67">
        <f t="shared" si="48"/>
        <v>0</v>
      </c>
      <c r="X66" s="49">
        <f t="shared" si="49"/>
        <v>0</v>
      </c>
      <c r="Y66" s="63">
        <f t="shared" si="50"/>
        <v>0</v>
      </c>
      <c r="Z66" s="64">
        <v>0</v>
      </c>
    </row>
    <row r="67" spans="1:26" ht="15.75" hidden="1" x14ac:dyDescent="0.25">
      <c r="A67" s="7"/>
      <c r="B67" s="12"/>
      <c r="C67" s="66" t="s">
        <v>30</v>
      </c>
      <c r="D67" s="39" t="s">
        <v>25</v>
      </c>
      <c r="E67" s="74"/>
      <c r="F67" s="14">
        <v>7388</v>
      </c>
      <c r="G67" s="70">
        <f t="shared" si="43"/>
        <v>7795</v>
      </c>
      <c r="H67" s="70">
        <f t="shared" si="44"/>
        <v>8193</v>
      </c>
      <c r="I67" s="70">
        <f t="shared" si="45"/>
        <v>8816</v>
      </c>
      <c r="J67" s="63">
        <f t="shared" si="46"/>
        <v>0</v>
      </c>
      <c r="K67" s="74"/>
      <c r="L67" s="74"/>
      <c r="M67" s="74"/>
      <c r="N67" s="74"/>
      <c r="O67" s="74"/>
      <c r="P67" s="74"/>
      <c r="Q67" s="75"/>
      <c r="R67" s="75"/>
      <c r="S67" s="75"/>
      <c r="T67" s="75"/>
      <c r="U67" s="75"/>
      <c r="V67" s="67">
        <f t="shared" si="47"/>
        <v>0</v>
      </c>
      <c r="W67" s="67">
        <f t="shared" si="48"/>
        <v>0</v>
      </c>
      <c r="X67" s="49">
        <f t="shared" si="49"/>
        <v>0</v>
      </c>
      <c r="Y67" s="63">
        <f t="shared" si="50"/>
        <v>0</v>
      </c>
      <c r="Z67" s="64">
        <v>0</v>
      </c>
    </row>
    <row r="68" spans="1:26" ht="15.75" hidden="1" x14ac:dyDescent="0.25">
      <c r="A68" s="7"/>
      <c r="B68" s="12"/>
      <c r="C68" s="66" t="s">
        <v>30</v>
      </c>
      <c r="D68" s="39" t="s">
        <v>68</v>
      </c>
      <c r="E68" s="74"/>
      <c r="F68" s="14">
        <v>7755</v>
      </c>
      <c r="G68" s="70">
        <f t="shared" si="43"/>
        <v>8182</v>
      </c>
      <c r="H68" s="70">
        <f t="shared" si="44"/>
        <v>8600</v>
      </c>
      <c r="I68" s="70">
        <f t="shared" si="45"/>
        <v>9254</v>
      </c>
      <c r="J68" s="63">
        <f t="shared" si="46"/>
        <v>0</v>
      </c>
      <c r="K68" s="74"/>
      <c r="L68" s="74"/>
      <c r="M68" s="74"/>
      <c r="N68" s="74"/>
      <c r="O68" s="74"/>
      <c r="P68" s="74"/>
      <c r="Q68" s="75"/>
      <c r="R68" s="75"/>
      <c r="S68" s="75"/>
      <c r="T68" s="75"/>
      <c r="U68" s="75"/>
      <c r="V68" s="67">
        <f t="shared" si="47"/>
        <v>0</v>
      </c>
      <c r="W68" s="67">
        <f t="shared" si="48"/>
        <v>0</v>
      </c>
      <c r="X68" s="49">
        <f t="shared" si="49"/>
        <v>0</v>
      </c>
      <c r="Y68" s="63">
        <f t="shared" si="50"/>
        <v>0</v>
      </c>
      <c r="Z68" s="64">
        <v>0</v>
      </c>
    </row>
    <row r="69" spans="1:26" ht="15.75" hidden="1" x14ac:dyDescent="0.25">
      <c r="A69" s="7"/>
      <c r="B69" s="12"/>
      <c r="C69" s="82" t="s">
        <v>29</v>
      </c>
      <c r="D69" s="83"/>
      <c r="E69" s="74"/>
      <c r="F69" s="14">
        <v>5805</v>
      </c>
      <c r="G69" s="70">
        <f t="shared" si="43"/>
        <v>6125</v>
      </c>
      <c r="H69" s="70">
        <f t="shared" si="44"/>
        <v>6438</v>
      </c>
      <c r="I69" s="70">
        <f t="shared" si="45"/>
        <v>6928</v>
      </c>
      <c r="J69" s="63">
        <f t="shared" si="46"/>
        <v>0</v>
      </c>
      <c r="K69" s="74"/>
      <c r="L69" s="74"/>
      <c r="M69" s="74"/>
      <c r="N69" s="74"/>
      <c r="O69" s="74"/>
      <c r="P69" s="74"/>
      <c r="Q69" s="75"/>
      <c r="R69" s="75"/>
      <c r="S69" s="75"/>
      <c r="T69" s="75"/>
      <c r="U69" s="75"/>
      <c r="V69" s="67">
        <f t="shared" si="47"/>
        <v>0</v>
      </c>
      <c r="W69" s="67">
        <f t="shared" si="48"/>
        <v>0</v>
      </c>
      <c r="X69" s="49">
        <f t="shared" si="49"/>
        <v>0</v>
      </c>
      <c r="Y69" s="63">
        <f t="shared" si="50"/>
        <v>0</v>
      </c>
      <c r="Z69" s="64">
        <v>0</v>
      </c>
    </row>
    <row r="70" spans="1:26" ht="15.75" hidden="1" x14ac:dyDescent="0.25">
      <c r="A70" s="7"/>
      <c r="B70" s="12"/>
      <c r="C70" s="65" t="s">
        <v>29</v>
      </c>
      <c r="D70" s="39" t="s">
        <v>26</v>
      </c>
      <c r="E70" s="74"/>
      <c r="F70" s="14">
        <v>6097</v>
      </c>
      <c r="G70" s="70">
        <f t="shared" si="43"/>
        <v>6433</v>
      </c>
      <c r="H70" s="70">
        <f t="shared" si="44"/>
        <v>6762</v>
      </c>
      <c r="I70" s="70">
        <f t="shared" si="45"/>
        <v>7276</v>
      </c>
      <c r="J70" s="63">
        <f t="shared" si="46"/>
        <v>0</v>
      </c>
      <c r="K70" s="74"/>
      <c r="L70" s="74"/>
      <c r="M70" s="74"/>
      <c r="N70" s="74"/>
      <c r="O70" s="74"/>
      <c r="P70" s="74"/>
      <c r="Q70" s="75"/>
      <c r="R70" s="75"/>
      <c r="S70" s="75"/>
      <c r="T70" s="75"/>
      <c r="U70" s="75"/>
      <c r="V70" s="67">
        <f t="shared" si="47"/>
        <v>0</v>
      </c>
      <c r="W70" s="67">
        <f t="shared" si="48"/>
        <v>0</v>
      </c>
      <c r="X70" s="49">
        <f t="shared" ref="X70:X74" si="55">E70*I70+K70+L70+M70+N70+O70+P70+Q70+R70+S70+T70+U70+V70+W70</f>
        <v>0</v>
      </c>
      <c r="Y70" s="63">
        <f t="shared" ref="Y70:Y74" si="56">X70-Z70</f>
        <v>0</v>
      </c>
      <c r="Z70" s="64">
        <v>0</v>
      </c>
    </row>
    <row r="71" spans="1:26" ht="15.75" hidden="1" x14ac:dyDescent="0.25">
      <c r="A71" s="7"/>
      <c r="B71" s="12"/>
      <c r="C71" s="65" t="s">
        <v>29</v>
      </c>
      <c r="D71" s="39" t="s">
        <v>25</v>
      </c>
      <c r="E71" s="74"/>
      <c r="F71" s="14">
        <v>6404</v>
      </c>
      <c r="G71" s="70">
        <f t="shared" si="43"/>
        <v>6757</v>
      </c>
      <c r="H71" s="70">
        <f t="shared" si="44"/>
        <v>7102</v>
      </c>
      <c r="I71" s="70">
        <f t="shared" si="45"/>
        <v>7642</v>
      </c>
      <c r="J71" s="63">
        <f t="shared" si="46"/>
        <v>0</v>
      </c>
      <c r="K71" s="74"/>
      <c r="L71" s="74"/>
      <c r="M71" s="74"/>
      <c r="N71" s="74"/>
      <c r="O71" s="74"/>
      <c r="P71" s="74"/>
      <c r="Q71" s="75"/>
      <c r="R71" s="75"/>
      <c r="S71" s="75"/>
      <c r="T71" s="75"/>
      <c r="U71" s="75"/>
      <c r="V71" s="67">
        <f t="shared" si="47"/>
        <v>0</v>
      </c>
      <c r="W71" s="67">
        <f t="shared" si="48"/>
        <v>0</v>
      </c>
      <c r="X71" s="49">
        <f t="shared" si="55"/>
        <v>0</v>
      </c>
      <c r="Y71" s="63">
        <f t="shared" si="56"/>
        <v>0</v>
      </c>
      <c r="Z71" s="64">
        <v>0</v>
      </c>
    </row>
    <row r="72" spans="1:26" ht="15.75" hidden="1" x14ac:dyDescent="0.25">
      <c r="A72" s="7"/>
      <c r="B72" s="12"/>
      <c r="C72" s="65" t="s">
        <v>29</v>
      </c>
      <c r="D72" s="39" t="s">
        <v>68</v>
      </c>
      <c r="E72" s="74"/>
      <c r="F72" s="14">
        <v>6707</v>
      </c>
      <c r="G72" s="70">
        <f t="shared" si="43"/>
        <v>7076</v>
      </c>
      <c r="H72" s="70">
        <f t="shared" si="44"/>
        <v>7437</v>
      </c>
      <c r="I72" s="70">
        <f t="shared" si="45"/>
        <v>8003</v>
      </c>
      <c r="J72" s="63">
        <f t="shared" si="46"/>
        <v>0</v>
      </c>
      <c r="K72" s="74"/>
      <c r="L72" s="74"/>
      <c r="M72" s="74"/>
      <c r="N72" s="74"/>
      <c r="O72" s="74"/>
      <c r="P72" s="74"/>
      <c r="Q72" s="75"/>
      <c r="R72" s="75"/>
      <c r="S72" s="75"/>
      <c r="T72" s="75"/>
      <c r="U72" s="75"/>
      <c r="V72" s="67">
        <f t="shared" si="47"/>
        <v>0</v>
      </c>
      <c r="W72" s="67">
        <f t="shared" si="48"/>
        <v>0</v>
      </c>
      <c r="X72" s="49">
        <f t="shared" si="55"/>
        <v>0</v>
      </c>
      <c r="Y72" s="63">
        <f t="shared" si="56"/>
        <v>0</v>
      </c>
      <c r="Z72" s="64">
        <v>0</v>
      </c>
    </row>
    <row r="73" spans="1:26" ht="15.75" hidden="1" x14ac:dyDescent="0.25">
      <c r="A73" s="7"/>
      <c r="B73" s="12"/>
      <c r="C73" s="90" t="s">
        <v>127</v>
      </c>
      <c r="D73" s="91"/>
      <c r="E73" s="74"/>
      <c r="F73" s="14">
        <v>6707</v>
      </c>
      <c r="G73" s="70">
        <f t="shared" si="43"/>
        <v>7076</v>
      </c>
      <c r="H73" s="70">
        <f t="shared" si="44"/>
        <v>7437</v>
      </c>
      <c r="I73" s="70">
        <f t="shared" si="45"/>
        <v>8003</v>
      </c>
      <c r="J73" s="63">
        <f t="shared" si="46"/>
        <v>0</v>
      </c>
      <c r="K73" s="74"/>
      <c r="L73" s="74"/>
      <c r="M73" s="74"/>
      <c r="N73" s="74"/>
      <c r="O73" s="74"/>
      <c r="P73" s="74"/>
      <c r="Q73" s="75"/>
      <c r="R73" s="75"/>
      <c r="S73" s="75"/>
      <c r="T73" s="75"/>
      <c r="U73" s="75"/>
      <c r="V73" s="67">
        <f t="shared" si="47"/>
        <v>0</v>
      </c>
      <c r="W73" s="67">
        <f t="shared" si="48"/>
        <v>0</v>
      </c>
      <c r="X73" s="49">
        <f t="shared" si="55"/>
        <v>0</v>
      </c>
      <c r="Y73" s="63">
        <f t="shared" si="56"/>
        <v>0</v>
      </c>
      <c r="Z73" s="64">
        <v>0</v>
      </c>
    </row>
    <row r="74" spans="1:26" ht="15.75" hidden="1" x14ac:dyDescent="0.25">
      <c r="A74" s="7"/>
      <c r="B74" s="12"/>
      <c r="C74" s="90" t="s">
        <v>128</v>
      </c>
      <c r="D74" s="91"/>
      <c r="E74" s="74"/>
      <c r="F74" s="14">
        <v>5805</v>
      </c>
      <c r="G74" s="70">
        <f t="shared" si="43"/>
        <v>6125</v>
      </c>
      <c r="H74" s="70">
        <f t="shared" si="44"/>
        <v>6438</v>
      </c>
      <c r="I74" s="70">
        <f t="shared" si="45"/>
        <v>6928</v>
      </c>
      <c r="J74" s="63">
        <f t="shared" si="46"/>
        <v>0</v>
      </c>
      <c r="K74" s="74"/>
      <c r="L74" s="74"/>
      <c r="M74" s="74"/>
      <c r="N74" s="74"/>
      <c r="O74" s="74"/>
      <c r="P74" s="74"/>
      <c r="Q74" s="75"/>
      <c r="R74" s="75"/>
      <c r="S74" s="75"/>
      <c r="T74" s="75"/>
      <c r="U74" s="75"/>
      <c r="V74" s="67">
        <f t="shared" si="47"/>
        <v>0</v>
      </c>
      <c r="W74" s="67">
        <f t="shared" si="48"/>
        <v>0</v>
      </c>
      <c r="X74" s="49">
        <f t="shared" si="55"/>
        <v>0</v>
      </c>
      <c r="Y74" s="63">
        <f t="shared" si="56"/>
        <v>0</v>
      </c>
      <c r="Z74" s="64">
        <v>0</v>
      </c>
    </row>
    <row r="75" spans="1:26" ht="27.75" hidden="1" customHeight="1" x14ac:dyDescent="0.25">
      <c r="A75" s="7"/>
      <c r="B75" s="12"/>
      <c r="C75" s="96" t="s">
        <v>101</v>
      </c>
      <c r="D75" s="97"/>
      <c r="E75" s="74"/>
      <c r="F75" s="14">
        <v>5805</v>
      </c>
      <c r="G75" s="70">
        <f t="shared" si="43"/>
        <v>6125</v>
      </c>
      <c r="H75" s="70">
        <f t="shared" si="44"/>
        <v>6438</v>
      </c>
      <c r="I75" s="70">
        <f t="shared" si="45"/>
        <v>6928</v>
      </c>
      <c r="J75" s="63">
        <f t="shared" si="46"/>
        <v>0</v>
      </c>
      <c r="K75" s="74"/>
      <c r="L75" s="74"/>
      <c r="M75" s="74"/>
      <c r="N75" s="74"/>
      <c r="O75" s="74"/>
      <c r="P75" s="74"/>
      <c r="Q75" s="75"/>
      <c r="R75" s="75"/>
      <c r="S75" s="75"/>
      <c r="T75" s="75"/>
      <c r="U75" s="75"/>
      <c r="V75" s="67">
        <f t="shared" si="47"/>
        <v>0</v>
      </c>
      <c r="W75" s="67">
        <f t="shared" si="48"/>
        <v>0</v>
      </c>
      <c r="X75" s="49">
        <f t="shared" si="49"/>
        <v>0</v>
      </c>
      <c r="Y75" s="63">
        <f t="shared" si="50"/>
        <v>0</v>
      </c>
      <c r="Z75" s="64">
        <v>0</v>
      </c>
    </row>
    <row r="76" spans="1:26" ht="28.5" x14ac:dyDescent="0.25">
      <c r="A76" s="8" t="s">
        <v>42</v>
      </c>
      <c r="B76" s="9" t="s">
        <v>37</v>
      </c>
      <c r="C76" s="8"/>
      <c r="D76" s="8"/>
      <c r="E76" s="49">
        <f>SUM(E77:E80)</f>
        <v>2</v>
      </c>
      <c r="F76" s="16"/>
      <c r="G76" s="16"/>
      <c r="H76" s="16"/>
      <c r="I76" s="16"/>
      <c r="J76" s="49">
        <f t="shared" ref="J76" si="57">SUM(J77:J80)</f>
        <v>10350</v>
      </c>
      <c r="K76" s="49">
        <f t="shared" ref="K76:W76" si="58">SUM(K77:K80)</f>
        <v>414</v>
      </c>
      <c r="L76" s="49">
        <f t="shared" si="58"/>
        <v>0</v>
      </c>
      <c r="M76" s="49">
        <f t="shared" si="58"/>
        <v>0</v>
      </c>
      <c r="N76" s="49">
        <f t="shared" si="58"/>
        <v>0</v>
      </c>
      <c r="O76" s="49">
        <f t="shared" si="58"/>
        <v>0</v>
      </c>
      <c r="P76" s="49">
        <f t="shared" si="58"/>
        <v>0</v>
      </c>
      <c r="Q76" s="49">
        <f t="shared" si="58"/>
        <v>0</v>
      </c>
      <c r="R76" s="49">
        <f t="shared" si="58"/>
        <v>0</v>
      </c>
      <c r="S76" s="49">
        <f t="shared" si="58"/>
        <v>0</v>
      </c>
      <c r="T76" s="49">
        <f t="shared" si="58"/>
        <v>0</v>
      </c>
      <c r="U76" s="49">
        <f t="shared" si="58"/>
        <v>43836</v>
      </c>
      <c r="V76" s="49">
        <f t="shared" si="58"/>
        <v>2730</v>
      </c>
      <c r="W76" s="49">
        <f t="shared" si="58"/>
        <v>546</v>
      </c>
      <c r="X76" s="49">
        <f t="shared" ref="X76:Z76" si="59">SUM(X77:X80)</f>
        <v>57876</v>
      </c>
      <c r="Y76" s="49">
        <f t="shared" si="59"/>
        <v>57876</v>
      </c>
      <c r="Z76" s="49">
        <f t="shared" si="59"/>
        <v>0</v>
      </c>
    </row>
    <row r="77" spans="1:26" ht="38.25" hidden="1" x14ac:dyDescent="0.25">
      <c r="A77" s="7"/>
      <c r="B77" s="12"/>
      <c r="C77" s="40" t="s">
        <v>106</v>
      </c>
      <c r="D77" s="7" t="s">
        <v>63</v>
      </c>
      <c r="E77" s="74"/>
      <c r="F77" s="14">
        <v>4588</v>
      </c>
      <c r="G77" s="70">
        <f t="shared" ref="G77:G80" si="60">ROUNDUP(F77*1.055,0)</f>
        <v>4841</v>
      </c>
      <c r="H77" s="70">
        <f t="shared" ref="H77:H80" si="61">ROUNDUP(G77*1.051,0)</f>
        <v>5088</v>
      </c>
      <c r="I77" s="70">
        <f t="shared" ref="I77:I80" si="62">ROUNDUP(H77*1.076,0)</f>
        <v>5475</v>
      </c>
      <c r="J77" s="63">
        <f t="shared" ref="J77:J80" si="63">E77*I77</f>
        <v>0</v>
      </c>
      <c r="K77" s="74"/>
      <c r="L77" s="74"/>
      <c r="M77" s="74"/>
      <c r="N77" s="74"/>
      <c r="O77" s="74"/>
      <c r="P77" s="74"/>
      <c r="Q77" s="75"/>
      <c r="R77" s="75"/>
      <c r="S77" s="75"/>
      <c r="T77" s="75"/>
      <c r="U77" s="75"/>
      <c r="V77" s="67">
        <f t="shared" ref="V77:V80" si="64">(E77*I77+K77+L77+M77+N77+O77+P77+Q77+R77+S77+T77+U77)*0.05</f>
        <v>0</v>
      </c>
      <c r="W77" s="67">
        <f t="shared" ref="W77:W80" si="65">(E77*I77+K77+L77+M77+N77+O77+P77+Q77+R77+S77+T77+U77)*0.01</f>
        <v>0</v>
      </c>
      <c r="X77" s="49">
        <f t="shared" ref="X77:X80" si="66">E77*I77+K77+L77+M77+N77+O77+P77+Q77+R77+S77+T77+U77+V77+W77</f>
        <v>0</v>
      </c>
      <c r="Y77" s="63">
        <f t="shared" ref="Y77:Y80" si="67">X77-Z77</f>
        <v>0</v>
      </c>
      <c r="Z77" s="64">
        <v>0</v>
      </c>
    </row>
    <row r="78" spans="1:26" ht="25.5" hidden="1" x14ac:dyDescent="0.25">
      <c r="A78" s="7"/>
      <c r="B78" s="12"/>
      <c r="C78" s="40" t="s">
        <v>110</v>
      </c>
      <c r="D78" s="7" t="s">
        <v>64</v>
      </c>
      <c r="E78" s="74"/>
      <c r="F78" s="14">
        <v>4336</v>
      </c>
      <c r="G78" s="70">
        <f t="shared" si="60"/>
        <v>4575</v>
      </c>
      <c r="H78" s="70">
        <f t="shared" si="61"/>
        <v>4809</v>
      </c>
      <c r="I78" s="70">
        <f t="shared" si="62"/>
        <v>5175</v>
      </c>
      <c r="J78" s="63">
        <f t="shared" si="63"/>
        <v>0</v>
      </c>
      <c r="K78" s="74"/>
      <c r="L78" s="74"/>
      <c r="M78" s="74"/>
      <c r="N78" s="74"/>
      <c r="O78" s="74"/>
      <c r="P78" s="74"/>
      <c r="Q78" s="75"/>
      <c r="R78" s="75"/>
      <c r="S78" s="75"/>
      <c r="T78" s="75"/>
      <c r="U78" s="75"/>
      <c r="V78" s="67">
        <f t="shared" si="64"/>
        <v>0</v>
      </c>
      <c r="W78" s="67">
        <f t="shared" si="65"/>
        <v>0</v>
      </c>
      <c r="X78" s="49">
        <f t="shared" si="66"/>
        <v>0</v>
      </c>
      <c r="Y78" s="63">
        <f t="shared" si="67"/>
        <v>0</v>
      </c>
      <c r="Z78" s="64">
        <v>0</v>
      </c>
    </row>
    <row r="79" spans="1:26" ht="25.5" x14ac:dyDescent="0.25">
      <c r="A79" s="7"/>
      <c r="B79" s="12"/>
      <c r="C79" s="40" t="s">
        <v>36</v>
      </c>
      <c r="D79" s="7" t="s">
        <v>64</v>
      </c>
      <c r="E79" s="74">
        <v>1</v>
      </c>
      <c r="F79" s="14">
        <v>4336</v>
      </c>
      <c r="G79" s="70">
        <f t="shared" si="60"/>
        <v>4575</v>
      </c>
      <c r="H79" s="70">
        <f t="shared" si="61"/>
        <v>4809</v>
      </c>
      <c r="I79" s="70">
        <f t="shared" si="62"/>
        <v>5175</v>
      </c>
      <c r="J79" s="63">
        <f t="shared" si="63"/>
        <v>5175</v>
      </c>
      <c r="K79" s="74">
        <v>207</v>
      </c>
      <c r="L79" s="74"/>
      <c r="M79" s="74"/>
      <c r="N79" s="74"/>
      <c r="O79" s="74"/>
      <c r="P79" s="74"/>
      <c r="Q79" s="75"/>
      <c r="R79" s="75"/>
      <c r="S79" s="75"/>
      <c r="T79" s="75"/>
      <c r="U79" s="75">
        <v>21918</v>
      </c>
      <c r="V79" s="67">
        <f t="shared" si="64"/>
        <v>1365</v>
      </c>
      <c r="W79" s="67">
        <f t="shared" si="65"/>
        <v>273</v>
      </c>
      <c r="X79" s="49">
        <f t="shared" si="66"/>
        <v>28938</v>
      </c>
      <c r="Y79" s="63">
        <f t="shared" si="67"/>
        <v>28938</v>
      </c>
      <c r="Z79" s="64">
        <v>0</v>
      </c>
    </row>
    <row r="80" spans="1:26" ht="15.75" x14ac:dyDescent="0.25">
      <c r="A80" s="7"/>
      <c r="B80" s="12"/>
      <c r="C80" s="40" t="s">
        <v>34</v>
      </c>
      <c r="D80" s="7" t="s">
        <v>64</v>
      </c>
      <c r="E80" s="74">
        <v>1</v>
      </c>
      <c r="F80" s="14">
        <v>4336</v>
      </c>
      <c r="G80" s="70">
        <f t="shared" si="60"/>
        <v>4575</v>
      </c>
      <c r="H80" s="70">
        <f t="shared" si="61"/>
        <v>4809</v>
      </c>
      <c r="I80" s="70">
        <f t="shared" si="62"/>
        <v>5175</v>
      </c>
      <c r="J80" s="63">
        <f t="shared" si="63"/>
        <v>5175</v>
      </c>
      <c r="K80" s="74">
        <v>207</v>
      </c>
      <c r="L80" s="74"/>
      <c r="M80" s="74"/>
      <c r="N80" s="74"/>
      <c r="O80" s="74"/>
      <c r="P80" s="74"/>
      <c r="Q80" s="75"/>
      <c r="R80" s="75"/>
      <c r="S80" s="75"/>
      <c r="T80" s="75"/>
      <c r="U80" s="75">
        <v>21918</v>
      </c>
      <c r="V80" s="67">
        <f t="shared" si="64"/>
        <v>1365</v>
      </c>
      <c r="W80" s="67">
        <f t="shared" si="65"/>
        <v>273</v>
      </c>
      <c r="X80" s="49">
        <f t="shared" si="66"/>
        <v>28938</v>
      </c>
      <c r="Y80" s="63">
        <f t="shared" si="67"/>
        <v>28938</v>
      </c>
      <c r="Z80" s="64">
        <v>0</v>
      </c>
    </row>
    <row r="81" spans="1:26" ht="15.75" x14ac:dyDescent="0.25">
      <c r="A81" s="94" t="s">
        <v>87</v>
      </c>
      <c r="B81" s="95"/>
      <c r="C81" s="95"/>
      <c r="D81" s="95"/>
      <c r="E81" s="54">
        <f>E82+E86</f>
        <v>8.5</v>
      </c>
      <c r="F81" s="57"/>
      <c r="G81" s="57"/>
      <c r="H81" s="57"/>
      <c r="I81" s="57"/>
      <c r="J81" s="54">
        <f t="shared" ref="J81" si="68">J82+J86</f>
        <v>50714.75</v>
      </c>
      <c r="K81" s="54">
        <f t="shared" ref="K81:W81" si="69">K82+K86</f>
        <v>2536.0300000000002</v>
      </c>
      <c r="L81" s="54">
        <f t="shared" si="69"/>
        <v>0</v>
      </c>
      <c r="M81" s="54">
        <f t="shared" si="69"/>
        <v>0</v>
      </c>
      <c r="N81" s="54">
        <f t="shared" si="69"/>
        <v>0</v>
      </c>
      <c r="O81" s="54">
        <f t="shared" si="69"/>
        <v>2292.6</v>
      </c>
      <c r="P81" s="54">
        <f t="shared" si="69"/>
        <v>0</v>
      </c>
      <c r="Q81" s="54">
        <f t="shared" si="69"/>
        <v>2292.6</v>
      </c>
      <c r="R81" s="54">
        <f t="shared" si="69"/>
        <v>0</v>
      </c>
      <c r="S81" s="54">
        <f t="shared" si="69"/>
        <v>0</v>
      </c>
      <c r="T81" s="54">
        <f t="shared" si="69"/>
        <v>0</v>
      </c>
      <c r="U81" s="54">
        <f t="shared" si="69"/>
        <v>174990.55</v>
      </c>
      <c r="V81" s="54">
        <f t="shared" si="69"/>
        <v>11641.326500000001</v>
      </c>
      <c r="W81" s="54">
        <f t="shared" si="69"/>
        <v>2328.2653</v>
      </c>
      <c r="X81" s="54">
        <f t="shared" ref="X81" si="70">X82+X86</f>
        <v>246796.12179999999</v>
      </c>
      <c r="Y81" s="54">
        <f t="shared" ref="Y81" si="71">Y82+Y86</f>
        <v>246796.12179999999</v>
      </c>
      <c r="Z81" s="54">
        <f t="shared" ref="Z81" si="72">Z82+Z86</f>
        <v>0</v>
      </c>
    </row>
    <row r="82" spans="1:26" ht="29.25" customHeight="1" x14ac:dyDescent="0.25">
      <c r="A82" s="8" t="s">
        <v>69</v>
      </c>
      <c r="B82" s="9" t="s">
        <v>38</v>
      </c>
      <c r="C82" s="18"/>
      <c r="D82" s="19"/>
      <c r="E82" s="49">
        <f>SUM(E83:E85)</f>
        <v>1.5</v>
      </c>
      <c r="F82" s="49"/>
      <c r="G82" s="49"/>
      <c r="H82" s="49"/>
      <c r="I82" s="49"/>
      <c r="J82" s="49">
        <f t="shared" ref="J82" si="73">SUM(J83:J85)</f>
        <v>10789</v>
      </c>
      <c r="K82" s="49">
        <f t="shared" ref="K82:Z82" si="74">SUM(K83:K85)</f>
        <v>305.68</v>
      </c>
      <c r="L82" s="49">
        <f t="shared" si="74"/>
        <v>0</v>
      </c>
      <c r="M82" s="49">
        <f t="shared" si="74"/>
        <v>0</v>
      </c>
      <c r="N82" s="49">
        <f t="shared" si="74"/>
        <v>0</v>
      </c>
      <c r="O82" s="49">
        <f t="shared" si="74"/>
        <v>2292.6</v>
      </c>
      <c r="P82" s="49">
        <f t="shared" si="74"/>
        <v>0</v>
      </c>
      <c r="Q82" s="49">
        <f t="shared" si="74"/>
        <v>2292.6</v>
      </c>
      <c r="R82" s="49">
        <f t="shared" si="74"/>
        <v>0</v>
      </c>
      <c r="S82" s="49">
        <f t="shared" si="74"/>
        <v>0</v>
      </c>
      <c r="T82" s="49">
        <f t="shared" si="74"/>
        <v>0</v>
      </c>
      <c r="U82" s="49">
        <f t="shared" si="74"/>
        <v>25265.3</v>
      </c>
      <c r="V82" s="49">
        <f t="shared" si="74"/>
        <v>2047.2590000000002</v>
      </c>
      <c r="W82" s="49">
        <f t="shared" si="74"/>
        <v>409.45180000000005</v>
      </c>
      <c r="X82" s="49">
        <f t="shared" si="74"/>
        <v>43401.890800000001</v>
      </c>
      <c r="Y82" s="49">
        <f t="shared" si="74"/>
        <v>43401.890800000001</v>
      </c>
      <c r="Z82" s="49">
        <f t="shared" si="74"/>
        <v>0</v>
      </c>
    </row>
    <row r="83" spans="1:26" ht="15.75" x14ac:dyDescent="0.25">
      <c r="A83" s="7"/>
      <c r="B83" s="12"/>
      <c r="C83" s="82" t="s">
        <v>54</v>
      </c>
      <c r="D83" s="83"/>
      <c r="E83" s="74">
        <v>1</v>
      </c>
      <c r="F83" s="14">
        <v>6404</v>
      </c>
      <c r="G83" s="70">
        <f t="shared" ref="G83:G85" si="75">ROUNDUP(F83*1.055,0)</f>
        <v>6757</v>
      </c>
      <c r="H83" s="70">
        <f t="shared" ref="H83:H85" si="76">ROUNDUP(G83*1.051,0)</f>
        <v>7102</v>
      </c>
      <c r="I83" s="70">
        <f t="shared" ref="I83:I85" si="77">ROUNDUP(H83*1.076,0)</f>
        <v>7642</v>
      </c>
      <c r="J83" s="63">
        <f t="shared" ref="J83:J85" si="78">E83*I83</f>
        <v>7642</v>
      </c>
      <c r="K83" s="74">
        <v>305.68</v>
      </c>
      <c r="L83" s="74"/>
      <c r="M83" s="74"/>
      <c r="N83" s="74"/>
      <c r="O83" s="74">
        <v>2292.6</v>
      </c>
      <c r="P83" s="74"/>
      <c r="Q83" s="75">
        <v>2292.6</v>
      </c>
      <c r="R83" s="75"/>
      <c r="S83" s="75"/>
      <c r="T83" s="75"/>
      <c r="U83" s="75">
        <v>14865.8</v>
      </c>
      <c r="V83" s="67">
        <f t="shared" ref="V83:V85" si="79">(E83*I83+K83+L83+M83+N83+O83+P83+Q83+R83+S83+T83+U83)*0.05</f>
        <v>1369.9340000000002</v>
      </c>
      <c r="W83" s="67">
        <f t="shared" ref="W83:W85" si="80">(E83*I83+K83+L83+M83+N83+O83+P83+Q83+R83+S83+T83+U83)*0.01</f>
        <v>273.98680000000002</v>
      </c>
      <c r="X83" s="49">
        <f t="shared" ref="X83:X85" si="81">E83*I83+K83+L83+M83+N83+O83+P83+Q83+R83+S83+T83+U83+V83+W83</f>
        <v>29042.6008</v>
      </c>
      <c r="Y83" s="63">
        <f t="shared" ref="Y83:Y85" si="82">X83-Z83</f>
        <v>29042.6008</v>
      </c>
      <c r="Z83" s="64">
        <v>0</v>
      </c>
    </row>
    <row r="84" spans="1:26" ht="15.75" hidden="1" x14ac:dyDescent="0.25">
      <c r="A84" s="7"/>
      <c r="B84" s="12"/>
      <c r="C84" s="82" t="s">
        <v>107</v>
      </c>
      <c r="D84" s="83"/>
      <c r="E84" s="74"/>
      <c r="F84" s="14">
        <v>6404</v>
      </c>
      <c r="G84" s="70">
        <f t="shared" si="75"/>
        <v>6757</v>
      </c>
      <c r="H84" s="70">
        <f t="shared" si="76"/>
        <v>7102</v>
      </c>
      <c r="I84" s="70">
        <f t="shared" si="77"/>
        <v>7642</v>
      </c>
      <c r="J84" s="63">
        <f t="shared" si="78"/>
        <v>0</v>
      </c>
      <c r="K84" s="74"/>
      <c r="L84" s="74"/>
      <c r="M84" s="74"/>
      <c r="N84" s="74"/>
      <c r="O84" s="74"/>
      <c r="P84" s="74"/>
      <c r="Q84" s="75"/>
      <c r="R84" s="75"/>
      <c r="S84" s="75"/>
      <c r="T84" s="75"/>
      <c r="U84" s="75"/>
      <c r="V84" s="67">
        <f t="shared" si="79"/>
        <v>0</v>
      </c>
      <c r="W84" s="67">
        <f t="shared" si="80"/>
        <v>0</v>
      </c>
      <c r="X84" s="49">
        <f t="shared" si="81"/>
        <v>0</v>
      </c>
      <c r="Y84" s="63">
        <f t="shared" si="82"/>
        <v>0</v>
      </c>
      <c r="Z84" s="64">
        <v>0</v>
      </c>
    </row>
    <row r="85" spans="1:26" ht="15.75" x14ac:dyDescent="0.25">
      <c r="A85" s="7"/>
      <c r="B85" s="12"/>
      <c r="C85" s="82" t="s">
        <v>108</v>
      </c>
      <c r="D85" s="83"/>
      <c r="E85" s="74">
        <v>0.5</v>
      </c>
      <c r="F85" s="14">
        <v>5274</v>
      </c>
      <c r="G85" s="70">
        <f t="shared" si="75"/>
        <v>5565</v>
      </c>
      <c r="H85" s="70">
        <f t="shared" si="76"/>
        <v>5849</v>
      </c>
      <c r="I85" s="70">
        <f t="shared" si="77"/>
        <v>6294</v>
      </c>
      <c r="J85" s="63">
        <f t="shared" si="78"/>
        <v>3147</v>
      </c>
      <c r="K85" s="74"/>
      <c r="L85" s="74"/>
      <c r="M85" s="74"/>
      <c r="N85" s="74"/>
      <c r="O85" s="74"/>
      <c r="P85" s="74"/>
      <c r="Q85" s="75"/>
      <c r="R85" s="75"/>
      <c r="S85" s="75"/>
      <c r="T85" s="75"/>
      <c r="U85" s="75">
        <v>10399.5</v>
      </c>
      <c r="V85" s="67">
        <f t="shared" si="79"/>
        <v>677.32500000000005</v>
      </c>
      <c r="W85" s="67">
        <f t="shared" si="80"/>
        <v>135.465</v>
      </c>
      <c r="X85" s="49">
        <f t="shared" si="81"/>
        <v>14359.29</v>
      </c>
      <c r="Y85" s="63">
        <f t="shared" si="82"/>
        <v>14359.29</v>
      </c>
      <c r="Z85" s="64">
        <v>0</v>
      </c>
    </row>
    <row r="86" spans="1:26" ht="28.5" x14ac:dyDescent="0.25">
      <c r="A86" s="8" t="s">
        <v>42</v>
      </c>
      <c r="B86" s="9" t="s">
        <v>39</v>
      </c>
      <c r="C86" s="8"/>
      <c r="D86" s="8"/>
      <c r="E86" s="49">
        <f>SUM(E87:E118)</f>
        <v>7</v>
      </c>
      <c r="F86" s="16"/>
      <c r="G86" s="16"/>
      <c r="H86" s="16"/>
      <c r="I86" s="16"/>
      <c r="J86" s="49">
        <f t="shared" ref="J86" si="83">SUM(J87:J118)</f>
        <v>39925.75</v>
      </c>
      <c r="K86" s="49">
        <f t="shared" ref="K86:W86" si="84">SUM(K87:K118)</f>
        <v>2230.3500000000004</v>
      </c>
      <c r="L86" s="49">
        <f t="shared" si="84"/>
        <v>0</v>
      </c>
      <c r="M86" s="49">
        <f t="shared" si="84"/>
        <v>0</v>
      </c>
      <c r="N86" s="49">
        <f t="shared" si="84"/>
        <v>0</v>
      </c>
      <c r="O86" s="49">
        <f t="shared" si="84"/>
        <v>0</v>
      </c>
      <c r="P86" s="49">
        <f t="shared" si="84"/>
        <v>0</v>
      </c>
      <c r="Q86" s="49">
        <f t="shared" si="84"/>
        <v>0</v>
      </c>
      <c r="R86" s="49">
        <f t="shared" si="84"/>
        <v>0</v>
      </c>
      <c r="S86" s="49">
        <f t="shared" si="84"/>
        <v>0</v>
      </c>
      <c r="T86" s="49">
        <f t="shared" si="84"/>
        <v>0</v>
      </c>
      <c r="U86" s="49">
        <f t="shared" si="84"/>
        <v>149725.25</v>
      </c>
      <c r="V86" s="49">
        <f t="shared" si="84"/>
        <v>9594.067500000001</v>
      </c>
      <c r="W86" s="49">
        <f t="shared" si="84"/>
        <v>1918.8135000000002</v>
      </c>
      <c r="X86" s="49">
        <f t="shared" ref="X86:Z86" si="85">SUM(X87:X118)</f>
        <v>203394.231</v>
      </c>
      <c r="Y86" s="49">
        <f t="shared" si="85"/>
        <v>203394.231</v>
      </c>
      <c r="Z86" s="49">
        <f t="shared" si="85"/>
        <v>0</v>
      </c>
    </row>
    <row r="87" spans="1:26" ht="15.75" hidden="1" x14ac:dyDescent="0.25">
      <c r="A87" s="7"/>
      <c r="B87" s="12"/>
      <c r="C87" s="40" t="s">
        <v>35</v>
      </c>
      <c r="D87" s="7" t="s">
        <v>64</v>
      </c>
      <c r="E87" s="74"/>
      <c r="F87" s="14">
        <v>4336</v>
      </c>
      <c r="G87" s="70">
        <f t="shared" ref="G87:G118" si="86">ROUNDUP(F87*1.055,0)</f>
        <v>4575</v>
      </c>
      <c r="H87" s="70">
        <f t="shared" ref="H87:H118" si="87">ROUNDUP(G87*1.051,0)</f>
        <v>4809</v>
      </c>
      <c r="I87" s="70">
        <f t="shared" ref="I87:I118" si="88">ROUNDUP(H87*1.076,0)</f>
        <v>5175</v>
      </c>
      <c r="J87" s="63">
        <f t="shared" ref="J87:J118" si="89">E87*I87</f>
        <v>0</v>
      </c>
      <c r="K87" s="74"/>
      <c r="L87" s="74"/>
      <c r="M87" s="74"/>
      <c r="N87" s="74"/>
      <c r="O87" s="74"/>
      <c r="P87" s="74"/>
      <c r="Q87" s="75"/>
      <c r="R87" s="75"/>
      <c r="S87" s="75"/>
      <c r="T87" s="75"/>
      <c r="U87" s="75"/>
      <c r="V87" s="67">
        <f t="shared" ref="V87:V118" si="90">(E87*I87+K87+L87+M87+N87+O87+P87+Q87+R87+S87+T87+U87)*0.05</f>
        <v>0</v>
      </c>
      <c r="W87" s="67">
        <f t="shared" ref="W87:W118" si="91">(E87*I87+K87+L87+M87+N87+O87+P87+Q87+R87+S87+T87+U87)*0.01</f>
        <v>0</v>
      </c>
      <c r="X87" s="49">
        <f t="shared" ref="X87:X118" si="92">E87*I87+K87+L87+M87+N87+O87+P87+Q87+R87+S87+T87+U87+V87+W87</f>
        <v>0</v>
      </c>
      <c r="Y87" s="63">
        <f t="shared" ref="Y87:Y118" si="93">X87-Z87</f>
        <v>0</v>
      </c>
      <c r="Z87" s="64">
        <v>0</v>
      </c>
    </row>
    <row r="88" spans="1:26" ht="38.25" x14ac:dyDescent="0.25">
      <c r="A88" s="7"/>
      <c r="B88" s="12"/>
      <c r="C88" s="40" t="s">
        <v>32</v>
      </c>
      <c r="D88" s="7" t="s">
        <v>63</v>
      </c>
      <c r="E88" s="74">
        <v>0.5</v>
      </c>
      <c r="F88" s="14">
        <v>4588</v>
      </c>
      <c r="G88" s="70">
        <f t="shared" si="86"/>
        <v>4841</v>
      </c>
      <c r="H88" s="70">
        <f t="shared" si="87"/>
        <v>5088</v>
      </c>
      <c r="I88" s="70">
        <f t="shared" si="88"/>
        <v>5475</v>
      </c>
      <c r="J88" s="63">
        <f t="shared" si="89"/>
        <v>2737.5</v>
      </c>
      <c r="K88" s="74"/>
      <c r="L88" s="74"/>
      <c r="M88" s="74"/>
      <c r="N88" s="74"/>
      <c r="O88" s="74"/>
      <c r="P88" s="74"/>
      <c r="Q88" s="75"/>
      <c r="R88" s="75"/>
      <c r="S88" s="75"/>
      <c r="T88" s="75"/>
      <c r="U88" s="75">
        <v>10809</v>
      </c>
      <c r="V88" s="67">
        <f t="shared" si="90"/>
        <v>677.32500000000005</v>
      </c>
      <c r="W88" s="67">
        <f t="shared" si="91"/>
        <v>135.465</v>
      </c>
      <c r="X88" s="49">
        <f t="shared" si="92"/>
        <v>14359.29</v>
      </c>
      <c r="Y88" s="63">
        <f t="shared" si="93"/>
        <v>14359.29</v>
      </c>
      <c r="Z88" s="64">
        <v>0</v>
      </c>
    </row>
    <row r="89" spans="1:26" ht="38.25" hidden="1" x14ac:dyDescent="0.25">
      <c r="A89" s="7"/>
      <c r="B89" s="12"/>
      <c r="C89" s="40" t="s">
        <v>112</v>
      </c>
      <c r="D89" s="7" t="s">
        <v>63</v>
      </c>
      <c r="E89" s="74"/>
      <c r="F89" s="14">
        <v>4588</v>
      </c>
      <c r="G89" s="70">
        <f t="shared" si="86"/>
        <v>4841</v>
      </c>
      <c r="H89" s="70">
        <f t="shared" si="87"/>
        <v>5088</v>
      </c>
      <c r="I89" s="70">
        <f t="shared" si="88"/>
        <v>5475</v>
      </c>
      <c r="J89" s="63">
        <f t="shared" si="89"/>
        <v>0</v>
      </c>
      <c r="K89" s="74"/>
      <c r="L89" s="74"/>
      <c r="M89" s="74"/>
      <c r="N89" s="74"/>
      <c r="O89" s="74"/>
      <c r="P89" s="74"/>
      <c r="Q89" s="75"/>
      <c r="R89" s="75"/>
      <c r="S89" s="75"/>
      <c r="T89" s="75"/>
      <c r="U89" s="75"/>
      <c r="V89" s="67">
        <f t="shared" si="90"/>
        <v>0</v>
      </c>
      <c r="W89" s="67">
        <f t="shared" si="91"/>
        <v>0</v>
      </c>
      <c r="X89" s="49">
        <f t="shared" si="92"/>
        <v>0</v>
      </c>
      <c r="Y89" s="63">
        <f t="shared" si="93"/>
        <v>0</v>
      </c>
      <c r="Z89" s="64">
        <v>0</v>
      </c>
    </row>
    <row r="90" spans="1:26" ht="38.25" hidden="1" x14ac:dyDescent="0.25">
      <c r="A90" s="7"/>
      <c r="B90" s="12"/>
      <c r="C90" s="40" t="s">
        <v>112</v>
      </c>
      <c r="D90" s="7" t="s">
        <v>113</v>
      </c>
      <c r="E90" s="74"/>
      <c r="F90" s="14">
        <v>4856</v>
      </c>
      <c r="G90" s="70">
        <f t="shared" si="86"/>
        <v>5124</v>
      </c>
      <c r="H90" s="70">
        <f t="shared" si="87"/>
        <v>5386</v>
      </c>
      <c r="I90" s="70">
        <f t="shared" si="88"/>
        <v>5796</v>
      </c>
      <c r="J90" s="63">
        <f t="shared" si="89"/>
        <v>0</v>
      </c>
      <c r="K90" s="74"/>
      <c r="L90" s="74"/>
      <c r="M90" s="74"/>
      <c r="N90" s="74"/>
      <c r="O90" s="74"/>
      <c r="P90" s="74"/>
      <c r="Q90" s="75"/>
      <c r="R90" s="75"/>
      <c r="S90" s="75"/>
      <c r="T90" s="75"/>
      <c r="U90" s="75"/>
      <c r="V90" s="67">
        <f t="shared" si="90"/>
        <v>0</v>
      </c>
      <c r="W90" s="67">
        <f t="shared" si="91"/>
        <v>0</v>
      </c>
      <c r="X90" s="49">
        <f t="shared" si="92"/>
        <v>0</v>
      </c>
      <c r="Y90" s="63">
        <f t="shared" si="93"/>
        <v>0</v>
      </c>
      <c r="Z90" s="64">
        <v>0</v>
      </c>
    </row>
    <row r="91" spans="1:26" ht="38.25" hidden="1" x14ac:dyDescent="0.25">
      <c r="A91" s="7"/>
      <c r="B91" s="12"/>
      <c r="C91" s="40" t="s">
        <v>112</v>
      </c>
      <c r="D91" s="7" t="s">
        <v>66</v>
      </c>
      <c r="E91" s="74"/>
      <c r="F91" s="14">
        <v>5156</v>
      </c>
      <c r="G91" s="70">
        <f t="shared" si="86"/>
        <v>5440</v>
      </c>
      <c r="H91" s="70">
        <f t="shared" si="87"/>
        <v>5718</v>
      </c>
      <c r="I91" s="70">
        <f t="shared" si="88"/>
        <v>6153</v>
      </c>
      <c r="J91" s="63">
        <f t="shared" si="89"/>
        <v>0</v>
      </c>
      <c r="K91" s="74"/>
      <c r="L91" s="74"/>
      <c r="M91" s="74"/>
      <c r="N91" s="74"/>
      <c r="O91" s="74"/>
      <c r="P91" s="74"/>
      <c r="Q91" s="75"/>
      <c r="R91" s="75"/>
      <c r="S91" s="75"/>
      <c r="T91" s="75"/>
      <c r="U91" s="75"/>
      <c r="V91" s="67">
        <f t="shared" si="90"/>
        <v>0</v>
      </c>
      <c r="W91" s="67">
        <f t="shared" si="91"/>
        <v>0</v>
      </c>
      <c r="X91" s="49">
        <f t="shared" si="92"/>
        <v>0</v>
      </c>
      <c r="Y91" s="63">
        <f t="shared" si="93"/>
        <v>0</v>
      </c>
      <c r="Z91" s="64">
        <v>0</v>
      </c>
    </row>
    <row r="92" spans="1:26" ht="38.25" hidden="1" x14ac:dyDescent="0.25">
      <c r="A92" s="7"/>
      <c r="B92" s="12"/>
      <c r="C92" s="40" t="s">
        <v>112</v>
      </c>
      <c r="D92" s="7" t="s">
        <v>67</v>
      </c>
      <c r="E92" s="74"/>
      <c r="F92" s="14">
        <v>5454</v>
      </c>
      <c r="G92" s="70">
        <f t="shared" si="86"/>
        <v>5754</v>
      </c>
      <c r="H92" s="70">
        <f t="shared" si="87"/>
        <v>6048</v>
      </c>
      <c r="I92" s="70">
        <f t="shared" si="88"/>
        <v>6508</v>
      </c>
      <c r="J92" s="63">
        <f t="shared" si="89"/>
        <v>0</v>
      </c>
      <c r="K92" s="74"/>
      <c r="L92" s="74"/>
      <c r="M92" s="74"/>
      <c r="N92" s="74"/>
      <c r="O92" s="74"/>
      <c r="P92" s="74"/>
      <c r="Q92" s="75"/>
      <c r="R92" s="75"/>
      <c r="S92" s="75"/>
      <c r="T92" s="75"/>
      <c r="U92" s="75"/>
      <c r="V92" s="67">
        <f t="shared" si="90"/>
        <v>0</v>
      </c>
      <c r="W92" s="67">
        <f t="shared" si="91"/>
        <v>0</v>
      </c>
      <c r="X92" s="49">
        <f t="shared" si="92"/>
        <v>0</v>
      </c>
      <c r="Y92" s="63">
        <f t="shared" si="93"/>
        <v>0</v>
      </c>
      <c r="Z92" s="64">
        <v>0</v>
      </c>
    </row>
    <row r="93" spans="1:26" ht="38.25" hidden="1" x14ac:dyDescent="0.25">
      <c r="A93" s="7"/>
      <c r="B93" s="12"/>
      <c r="C93" s="40" t="s">
        <v>112</v>
      </c>
      <c r="D93" s="7" t="s">
        <v>114</v>
      </c>
      <c r="E93" s="74"/>
      <c r="F93" s="14">
        <v>5767</v>
      </c>
      <c r="G93" s="70">
        <f t="shared" si="86"/>
        <v>6085</v>
      </c>
      <c r="H93" s="70">
        <f t="shared" si="87"/>
        <v>6396</v>
      </c>
      <c r="I93" s="70">
        <f t="shared" si="88"/>
        <v>6883</v>
      </c>
      <c r="J93" s="63">
        <f t="shared" si="89"/>
        <v>0</v>
      </c>
      <c r="K93" s="74"/>
      <c r="L93" s="74"/>
      <c r="M93" s="74"/>
      <c r="N93" s="74"/>
      <c r="O93" s="74"/>
      <c r="P93" s="74"/>
      <c r="Q93" s="75"/>
      <c r="R93" s="75"/>
      <c r="S93" s="75"/>
      <c r="T93" s="75"/>
      <c r="U93" s="75"/>
      <c r="V93" s="67">
        <f t="shared" si="90"/>
        <v>0</v>
      </c>
      <c r="W93" s="67">
        <f t="shared" si="91"/>
        <v>0</v>
      </c>
      <c r="X93" s="49">
        <f t="shared" si="92"/>
        <v>0</v>
      </c>
      <c r="Y93" s="63">
        <f t="shared" si="93"/>
        <v>0</v>
      </c>
      <c r="Z93" s="64">
        <v>0</v>
      </c>
    </row>
    <row r="94" spans="1:26" ht="38.25" hidden="1" x14ac:dyDescent="0.25">
      <c r="A94" s="7"/>
      <c r="B94" s="12"/>
      <c r="C94" s="40" t="s">
        <v>115</v>
      </c>
      <c r="D94" s="7" t="s">
        <v>63</v>
      </c>
      <c r="E94" s="74"/>
      <c r="F94" s="14">
        <v>4588</v>
      </c>
      <c r="G94" s="70">
        <f t="shared" si="86"/>
        <v>4841</v>
      </c>
      <c r="H94" s="70">
        <f t="shared" si="87"/>
        <v>5088</v>
      </c>
      <c r="I94" s="70">
        <f t="shared" si="88"/>
        <v>5475</v>
      </c>
      <c r="J94" s="63">
        <f t="shared" si="89"/>
        <v>0</v>
      </c>
      <c r="K94" s="74"/>
      <c r="L94" s="74"/>
      <c r="M94" s="74"/>
      <c r="N94" s="74"/>
      <c r="O94" s="74"/>
      <c r="P94" s="74"/>
      <c r="Q94" s="75"/>
      <c r="R94" s="75"/>
      <c r="S94" s="75"/>
      <c r="T94" s="75"/>
      <c r="U94" s="75"/>
      <c r="V94" s="67">
        <f t="shared" si="90"/>
        <v>0</v>
      </c>
      <c r="W94" s="67">
        <f t="shared" si="91"/>
        <v>0</v>
      </c>
      <c r="X94" s="49">
        <f t="shared" si="92"/>
        <v>0</v>
      </c>
      <c r="Y94" s="63">
        <f t="shared" si="93"/>
        <v>0</v>
      </c>
      <c r="Z94" s="64">
        <v>0</v>
      </c>
    </row>
    <row r="95" spans="1:26" ht="38.25" hidden="1" x14ac:dyDescent="0.25">
      <c r="A95" s="7"/>
      <c r="B95" s="12"/>
      <c r="C95" s="40" t="s">
        <v>115</v>
      </c>
      <c r="D95" s="7" t="s">
        <v>113</v>
      </c>
      <c r="E95" s="74"/>
      <c r="F95" s="14">
        <v>4856</v>
      </c>
      <c r="G95" s="70">
        <f t="shared" si="86"/>
        <v>5124</v>
      </c>
      <c r="H95" s="70">
        <f t="shared" si="87"/>
        <v>5386</v>
      </c>
      <c r="I95" s="70">
        <f t="shared" si="88"/>
        <v>5796</v>
      </c>
      <c r="J95" s="63">
        <f t="shared" si="89"/>
        <v>0</v>
      </c>
      <c r="K95" s="74"/>
      <c r="L95" s="74"/>
      <c r="M95" s="74"/>
      <c r="N95" s="74"/>
      <c r="O95" s="74"/>
      <c r="P95" s="74"/>
      <c r="Q95" s="75"/>
      <c r="R95" s="75"/>
      <c r="S95" s="75"/>
      <c r="T95" s="75"/>
      <c r="U95" s="75"/>
      <c r="V95" s="67">
        <f t="shared" si="90"/>
        <v>0</v>
      </c>
      <c r="W95" s="67">
        <f t="shared" si="91"/>
        <v>0</v>
      </c>
      <c r="X95" s="49">
        <f t="shared" si="92"/>
        <v>0</v>
      </c>
      <c r="Y95" s="63">
        <f t="shared" si="93"/>
        <v>0</v>
      </c>
      <c r="Z95" s="64">
        <v>0</v>
      </c>
    </row>
    <row r="96" spans="1:26" ht="38.25" hidden="1" x14ac:dyDescent="0.25">
      <c r="A96" s="7"/>
      <c r="B96" s="12"/>
      <c r="C96" s="40" t="s">
        <v>115</v>
      </c>
      <c r="D96" s="7" t="s">
        <v>66</v>
      </c>
      <c r="E96" s="74"/>
      <c r="F96" s="14">
        <v>5156</v>
      </c>
      <c r="G96" s="70">
        <f t="shared" si="86"/>
        <v>5440</v>
      </c>
      <c r="H96" s="70">
        <f t="shared" si="87"/>
        <v>5718</v>
      </c>
      <c r="I96" s="70">
        <f t="shared" si="88"/>
        <v>6153</v>
      </c>
      <c r="J96" s="63">
        <f t="shared" si="89"/>
        <v>0</v>
      </c>
      <c r="K96" s="74"/>
      <c r="L96" s="74"/>
      <c r="M96" s="74"/>
      <c r="N96" s="74"/>
      <c r="O96" s="74"/>
      <c r="P96" s="74"/>
      <c r="Q96" s="75"/>
      <c r="R96" s="75"/>
      <c r="S96" s="75"/>
      <c r="T96" s="75"/>
      <c r="U96" s="75"/>
      <c r="V96" s="67">
        <f t="shared" si="90"/>
        <v>0</v>
      </c>
      <c r="W96" s="67">
        <f t="shared" si="91"/>
        <v>0</v>
      </c>
      <c r="X96" s="49">
        <f t="shared" si="92"/>
        <v>0</v>
      </c>
      <c r="Y96" s="63">
        <f t="shared" si="93"/>
        <v>0</v>
      </c>
      <c r="Z96" s="64">
        <v>0</v>
      </c>
    </row>
    <row r="97" spans="1:26" ht="38.25" hidden="1" x14ac:dyDescent="0.25">
      <c r="A97" s="7"/>
      <c r="B97" s="12"/>
      <c r="C97" s="40" t="s">
        <v>115</v>
      </c>
      <c r="D97" s="7" t="s">
        <v>67</v>
      </c>
      <c r="E97" s="74"/>
      <c r="F97" s="14">
        <v>5454</v>
      </c>
      <c r="G97" s="70">
        <f t="shared" si="86"/>
        <v>5754</v>
      </c>
      <c r="H97" s="70">
        <f t="shared" si="87"/>
        <v>6048</v>
      </c>
      <c r="I97" s="70">
        <f t="shared" si="88"/>
        <v>6508</v>
      </c>
      <c r="J97" s="63">
        <f t="shared" si="89"/>
        <v>0</v>
      </c>
      <c r="K97" s="74"/>
      <c r="L97" s="74"/>
      <c r="M97" s="74"/>
      <c r="N97" s="74"/>
      <c r="O97" s="74"/>
      <c r="P97" s="74"/>
      <c r="Q97" s="75"/>
      <c r="R97" s="75"/>
      <c r="S97" s="75"/>
      <c r="T97" s="75"/>
      <c r="U97" s="75"/>
      <c r="V97" s="67">
        <f t="shared" si="90"/>
        <v>0</v>
      </c>
      <c r="W97" s="67">
        <f t="shared" si="91"/>
        <v>0</v>
      </c>
      <c r="X97" s="49">
        <f t="shared" si="92"/>
        <v>0</v>
      </c>
      <c r="Y97" s="63">
        <f t="shared" si="93"/>
        <v>0</v>
      </c>
      <c r="Z97" s="64">
        <v>0</v>
      </c>
    </row>
    <row r="98" spans="1:26" ht="38.25" x14ac:dyDescent="0.25">
      <c r="A98" s="7"/>
      <c r="B98" s="12"/>
      <c r="C98" s="40" t="s">
        <v>115</v>
      </c>
      <c r="D98" s="7" t="s">
        <v>114</v>
      </c>
      <c r="E98" s="74">
        <v>0.25</v>
      </c>
      <c r="F98" s="14">
        <v>5767</v>
      </c>
      <c r="G98" s="70">
        <f t="shared" si="86"/>
        <v>6085</v>
      </c>
      <c r="H98" s="70">
        <f t="shared" si="87"/>
        <v>6396</v>
      </c>
      <c r="I98" s="70">
        <f t="shared" si="88"/>
        <v>6883</v>
      </c>
      <c r="J98" s="63">
        <f t="shared" si="89"/>
        <v>1720.75</v>
      </c>
      <c r="K98" s="74"/>
      <c r="L98" s="74"/>
      <c r="M98" s="74"/>
      <c r="N98" s="74"/>
      <c r="O98" s="74"/>
      <c r="P98" s="74"/>
      <c r="Q98" s="75"/>
      <c r="R98" s="75"/>
      <c r="S98" s="75"/>
      <c r="T98" s="75"/>
      <c r="U98" s="75">
        <v>5052.5</v>
      </c>
      <c r="V98" s="67">
        <f t="shared" si="90"/>
        <v>338.66250000000002</v>
      </c>
      <c r="W98" s="67">
        <f t="shared" si="91"/>
        <v>67.732500000000002</v>
      </c>
      <c r="X98" s="49">
        <f t="shared" si="92"/>
        <v>7179.6450000000004</v>
      </c>
      <c r="Y98" s="63">
        <f t="shared" si="93"/>
        <v>7179.6450000000004</v>
      </c>
      <c r="Z98" s="64">
        <v>0</v>
      </c>
    </row>
    <row r="99" spans="1:26" ht="15.75" x14ac:dyDescent="0.25">
      <c r="A99" s="7"/>
      <c r="B99" s="12"/>
      <c r="C99" s="40" t="s">
        <v>116</v>
      </c>
      <c r="D99" s="7" t="s">
        <v>63</v>
      </c>
      <c r="E99" s="74">
        <v>0.25</v>
      </c>
      <c r="F99" s="14">
        <v>4588</v>
      </c>
      <c r="G99" s="70">
        <f t="shared" si="86"/>
        <v>4841</v>
      </c>
      <c r="H99" s="70">
        <f t="shared" si="87"/>
        <v>5088</v>
      </c>
      <c r="I99" s="70">
        <f t="shared" si="88"/>
        <v>5475</v>
      </c>
      <c r="J99" s="63">
        <f t="shared" si="89"/>
        <v>1368.75</v>
      </c>
      <c r="K99" s="74"/>
      <c r="L99" s="74"/>
      <c r="M99" s="74"/>
      <c r="N99" s="74"/>
      <c r="O99" s="74"/>
      <c r="P99" s="74"/>
      <c r="Q99" s="75"/>
      <c r="R99" s="75"/>
      <c r="S99" s="75"/>
      <c r="T99" s="75"/>
      <c r="U99" s="75">
        <v>5404.5</v>
      </c>
      <c r="V99" s="67">
        <f t="shared" si="90"/>
        <v>338.66250000000002</v>
      </c>
      <c r="W99" s="67">
        <f t="shared" si="91"/>
        <v>67.732500000000002</v>
      </c>
      <c r="X99" s="49">
        <f t="shared" si="92"/>
        <v>7179.6450000000004</v>
      </c>
      <c r="Y99" s="63">
        <f t="shared" si="93"/>
        <v>7179.6450000000004</v>
      </c>
      <c r="Z99" s="64">
        <v>0</v>
      </c>
    </row>
    <row r="100" spans="1:26" ht="15.75" hidden="1" x14ac:dyDescent="0.25">
      <c r="A100" s="7"/>
      <c r="B100" s="12"/>
      <c r="C100" s="40" t="s">
        <v>116</v>
      </c>
      <c r="D100" s="7" t="s">
        <v>113</v>
      </c>
      <c r="E100" s="74"/>
      <c r="F100" s="14">
        <v>4856</v>
      </c>
      <c r="G100" s="70">
        <f t="shared" si="86"/>
        <v>5124</v>
      </c>
      <c r="H100" s="70">
        <f t="shared" si="87"/>
        <v>5386</v>
      </c>
      <c r="I100" s="70">
        <f t="shared" si="88"/>
        <v>5796</v>
      </c>
      <c r="J100" s="63">
        <f t="shared" si="89"/>
        <v>0</v>
      </c>
      <c r="K100" s="74"/>
      <c r="L100" s="74"/>
      <c r="M100" s="74"/>
      <c r="N100" s="74"/>
      <c r="O100" s="74"/>
      <c r="P100" s="74"/>
      <c r="Q100" s="75"/>
      <c r="R100" s="75"/>
      <c r="S100" s="75"/>
      <c r="T100" s="75"/>
      <c r="U100" s="75"/>
      <c r="V100" s="67">
        <f t="shared" si="90"/>
        <v>0</v>
      </c>
      <c r="W100" s="67">
        <f t="shared" si="91"/>
        <v>0</v>
      </c>
      <c r="X100" s="49">
        <f t="shared" si="92"/>
        <v>0</v>
      </c>
      <c r="Y100" s="63">
        <f t="shared" si="93"/>
        <v>0</v>
      </c>
      <c r="Z100" s="64">
        <v>0</v>
      </c>
    </row>
    <row r="101" spans="1:26" ht="15.75" hidden="1" x14ac:dyDescent="0.25">
      <c r="A101" s="7"/>
      <c r="B101" s="12"/>
      <c r="C101" s="40" t="s">
        <v>116</v>
      </c>
      <c r="D101" s="7" t="s">
        <v>66</v>
      </c>
      <c r="E101" s="74"/>
      <c r="F101" s="14">
        <v>5156</v>
      </c>
      <c r="G101" s="70">
        <f t="shared" si="86"/>
        <v>5440</v>
      </c>
      <c r="H101" s="70">
        <f t="shared" si="87"/>
        <v>5718</v>
      </c>
      <c r="I101" s="70">
        <f t="shared" si="88"/>
        <v>6153</v>
      </c>
      <c r="J101" s="63">
        <f t="shared" si="89"/>
        <v>0</v>
      </c>
      <c r="K101" s="74"/>
      <c r="L101" s="74"/>
      <c r="M101" s="74"/>
      <c r="N101" s="74"/>
      <c r="O101" s="74"/>
      <c r="P101" s="74"/>
      <c r="Q101" s="75"/>
      <c r="R101" s="75"/>
      <c r="S101" s="75"/>
      <c r="T101" s="75"/>
      <c r="U101" s="75"/>
      <c r="V101" s="67">
        <f t="shared" si="90"/>
        <v>0</v>
      </c>
      <c r="W101" s="67">
        <f t="shared" si="91"/>
        <v>0</v>
      </c>
      <c r="X101" s="49">
        <f t="shared" si="92"/>
        <v>0</v>
      </c>
      <c r="Y101" s="63">
        <f t="shared" si="93"/>
        <v>0</v>
      </c>
      <c r="Z101" s="64">
        <v>0</v>
      </c>
    </row>
    <row r="102" spans="1:26" ht="15.75" hidden="1" x14ac:dyDescent="0.25">
      <c r="A102" s="7"/>
      <c r="B102" s="12"/>
      <c r="C102" s="40" t="s">
        <v>116</v>
      </c>
      <c r="D102" s="7" t="s">
        <v>67</v>
      </c>
      <c r="E102" s="74"/>
      <c r="F102" s="14">
        <v>5454</v>
      </c>
      <c r="G102" s="70">
        <f t="shared" si="86"/>
        <v>5754</v>
      </c>
      <c r="H102" s="70">
        <f t="shared" si="87"/>
        <v>6048</v>
      </c>
      <c r="I102" s="70">
        <f t="shared" si="88"/>
        <v>6508</v>
      </c>
      <c r="J102" s="63">
        <f t="shared" si="89"/>
        <v>0</v>
      </c>
      <c r="K102" s="74"/>
      <c r="L102" s="74"/>
      <c r="M102" s="74"/>
      <c r="N102" s="74"/>
      <c r="O102" s="74"/>
      <c r="P102" s="74"/>
      <c r="Q102" s="75"/>
      <c r="R102" s="75"/>
      <c r="S102" s="75"/>
      <c r="T102" s="75"/>
      <c r="U102" s="75"/>
      <c r="V102" s="67">
        <f t="shared" si="90"/>
        <v>0</v>
      </c>
      <c r="W102" s="67">
        <f t="shared" si="91"/>
        <v>0</v>
      </c>
      <c r="X102" s="49">
        <f t="shared" si="92"/>
        <v>0</v>
      </c>
      <c r="Y102" s="63">
        <f t="shared" si="93"/>
        <v>0</v>
      </c>
      <c r="Z102" s="64">
        <v>0</v>
      </c>
    </row>
    <row r="103" spans="1:26" ht="15.75" hidden="1" x14ac:dyDescent="0.25">
      <c r="A103" s="7"/>
      <c r="B103" s="12"/>
      <c r="C103" s="40" t="s">
        <v>116</v>
      </c>
      <c r="D103" s="7" t="s">
        <v>114</v>
      </c>
      <c r="E103" s="74"/>
      <c r="F103" s="14">
        <v>5767</v>
      </c>
      <c r="G103" s="70">
        <f t="shared" si="86"/>
        <v>6085</v>
      </c>
      <c r="H103" s="70">
        <f t="shared" si="87"/>
        <v>6396</v>
      </c>
      <c r="I103" s="70">
        <f t="shared" si="88"/>
        <v>6883</v>
      </c>
      <c r="J103" s="63">
        <f t="shared" si="89"/>
        <v>0</v>
      </c>
      <c r="K103" s="74"/>
      <c r="L103" s="74"/>
      <c r="M103" s="74"/>
      <c r="N103" s="74"/>
      <c r="O103" s="74"/>
      <c r="P103" s="74"/>
      <c r="Q103" s="75"/>
      <c r="R103" s="75"/>
      <c r="S103" s="75"/>
      <c r="T103" s="75"/>
      <c r="U103" s="75"/>
      <c r="V103" s="67">
        <f t="shared" si="90"/>
        <v>0</v>
      </c>
      <c r="W103" s="67">
        <f t="shared" si="91"/>
        <v>0</v>
      </c>
      <c r="X103" s="49">
        <f t="shared" si="92"/>
        <v>0</v>
      </c>
      <c r="Y103" s="63">
        <f t="shared" si="93"/>
        <v>0</v>
      </c>
      <c r="Z103" s="64">
        <v>0</v>
      </c>
    </row>
    <row r="104" spans="1:26" ht="15.75" hidden="1" x14ac:dyDescent="0.25">
      <c r="A104" s="7"/>
      <c r="B104" s="12"/>
      <c r="C104" s="40" t="s">
        <v>118</v>
      </c>
      <c r="D104" s="7" t="s">
        <v>113</v>
      </c>
      <c r="E104" s="74"/>
      <c r="F104" s="14">
        <v>4856</v>
      </c>
      <c r="G104" s="70">
        <f t="shared" si="86"/>
        <v>5124</v>
      </c>
      <c r="H104" s="70">
        <f t="shared" si="87"/>
        <v>5386</v>
      </c>
      <c r="I104" s="70">
        <f t="shared" si="88"/>
        <v>5796</v>
      </c>
      <c r="J104" s="63">
        <f t="shared" si="89"/>
        <v>0</v>
      </c>
      <c r="K104" s="74"/>
      <c r="L104" s="74"/>
      <c r="M104" s="74"/>
      <c r="N104" s="74"/>
      <c r="O104" s="74"/>
      <c r="P104" s="74"/>
      <c r="Q104" s="75"/>
      <c r="R104" s="75"/>
      <c r="S104" s="75"/>
      <c r="T104" s="75"/>
      <c r="U104" s="75"/>
      <c r="V104" s="67">
        <f t="shared" si="90"/>
        <v>0</v>
      </c>
      <c r="W104" s="67">
        <f t="shared" si="91"/>
        <v>0</v>
      </c>
      <c r="X104" s="49">
        <f t="shared" si="92"/>
        <v>0</v>
      </c>
      <c r="Y104" s="63">
        <f t="shared" si="93"/>
        <v>0</v>
      </c>
      <c r="Z104" s="64">
        <v>0</v>
      </c>
    </row>
    <row r="105" spans="1:26" ht="25.5" hidden="1" x14ac:dyDescent="0.25">
      <c r="A105" s="7"/>
      <c r="B105" s="12"/>
      <c r="C105" s="40" t="s">
        <v>117</v>
      </c>
      <c r="D105" s="7" t="s">
        <v>67</v>
      </c>
      <c r="E105" s="74"/>
      <c r="F105" s="14">
        <v>5454</v>
      </c>
      <c r="G105" s="70">
        <f t="shared" si="86"/>
        <v>5754</v>
      </c>
      <c r="H105" s="70">
        <f t="shared" si="87"/>
        <v>6048</v>
      </c>
      <c r="I105" s="70">
        <f t="shared" si="88"/>
        <v>6508</v>
      </c>
      <c r="J105" s="63">
        <f t="shared" si="89"/>
        <v>0</v>
      </c>
      <c r="K105" s="74"/>
      <c r="L105" s="74"/>
      <c r="M105" s="74"/>
      <c r="N105" s="74"/>
      <c r="O105" s="74"/>
      <c r="P105" s="74"/>
      <c r="Q105" s="75"/>
      <c r="R105" s="75"/>
      <c r="S105" s="75"/>
      <c r="T105" s="75"/>
      <c r="U105" s="75"/>
      <c r="V105" s="67">
        <f t="shared" si="90"/>
        <v>0</v>
      </c>
      <c r="W105" s="67">
        <f t="shared" si="91"/>
        <v>0</v>
      </c>
      <c r="X105" s="49">
        <f t="shared" si="92"/>
        <v>0</v>
      </c>
      <c r="Y105" s="63">
        <f t="shared" si="93"/>
        <v>0</v>
      </c>
      <c r="Z105" s="64">
        <v>0</v>
      </c>
    </row>
    <row r="106" spans="1:26" ht="15.75" hidden="1" x14ac:dyDescent="0.25">
      <c r="A106" s="7"/>
      <c r="B106" s="12"/>
      <c r="C106" s="40" t="s">
        <v>65</v>
      </c>
      <c r="D106" s="7" t="s">
        <v>66</v>
      </c>
      <c r="E106" s="74"/>
      <c r="F106" s="14">
        <v>5156</v>
      </c>
      <c r="G106" s="70">
        <f t="shared" si="86"/>
        <v>5440</v>
      </c>
      <c r="H106" s="70">
        <f t="shared" si="87"/>
        <v>5718</v>
      </c>
      <c r="I106" s="70">
        <f t="shared" si="88"/>
        <v>6153</v>
      </c>
      <c r="J106" s="63">
        <f t="shared" si="89"/>
        <v>0</v>
      </c>
      <c r="K106" s="74"/>
      <c r="L106" s="74"/>
      <c r="M106" s="74"/>
      <c r="N106" s="74"/>
      <c r="O106" s="74"/>
      <c r="P106" s="74"/>
      <c r="Q106" s="75"/>
      <c r="R106" s="75"/>
      <c r="S106" s="75"/>
      <c r="T106" s="75"/>
      <c r="U106" s="75"/>
      <c r="V106" s="67">
        <f t="shared" si="90"/>
        <v>0</v>
      </c>
      <c r="W106" s="67">
        <f t="shared" si="91"/>
        <v>0</v>
      </c>
      <c r="X106" s="49">
        <f t="shared" si="92"/>
        <v>0</v>
      </c>
      <c r="Y106" s="63">
        <f t="shared" si="93"/>
        <v>0</v>
      </c>
      <c r="Z106" s="64">
        <v>0</v>
      </c>
    </row>
    <row r="107" spans="1:26" ht="15.75" hidden="1" x14ac:dyDescent="0.25">
      <c r="A107" s="7"/>
      <c r="B107" s="12"/>
      <c r="C107" s="40" t="s">
        <v>33</v>
      </c>
      <c r="D107" s="7" t="s">
        <v>63</v>
      </c>
      <c r="E107" s="74"/>
      <c r="F107" s="14">
        <v>4588</v>
      </c>
      <c r="G107" s="70">
        <f t="shared" si="86"/>
        <v>4841</v>
      </c>
      <c r="H107" s="70">
        <f t="shared" si="87"/>
        <v>5088</v>
      </c>
      <c r="I107" s="70">
        <f t="shared" si="88"/>
        <v>5475</v>
      </c>
      <c r="J107" s="63">
        <f t="shared" si="89"/>
        <v>0</v>
      </c>
      <c r="K107" s="74"/>
      <c r="L107" s="74"/>
      <c r="M107" s="74"/>
      <c r="N107" s="74"/>
      <c r="O107" s="74"/>
      <c r="P107" s="74"/>
      <c r="Q107" s="75"/>
      <c r="R107" s="75"/>
      <c r="S107" s="75"/>
      <c r="T107" s="75"/>
      <c r="U107" s="75"/>
      <c r="V107" s="67">
        <f t="shared" si="90"/>
        <v>0</v>
      </c>
      <c r="W107" s="67">
        <f t="shared" si="91"/>
        <v>0</v>
      </c>
      <c r="X107" s="49">
        <f t="shared" si="92"/>
        <v>0</v>
      </c>
      <c r="Y107" s="63">
        <f t="shared" si="93"/>
        <v>0</v>
      </c>
      <c r="Z107" s="64">
        <v>0</v>
      </c>
    </row>
    <row r="108" spans="1:26" ht="15.75" hidden="1" x14ac:dyDescent="0.25">
      <c r="A108" s="7"/>
      <c r="B108" s="12"/>
      <c r="C108" s="40" t="s">
        <v>33</v>
      </c>
      <c r="D108" s="7" t="s">
        <v>113</v>
      </c>
      <c r="E108" s="74"/>
      <c r="F108" s="14">
        <v>4856</v>
      </c>
      <c r="G108" s="70">
        <f t="shared" si="86"/>
        <v>5124</v>
      </c>
      <c r="H108" s="70">
        <f t="shared" si="87"/>
        <v>5386</v>
      </c>
      <c r="I108" s="70">
        <f t="shared" si="88"/>
        <v>5796</v>
      </c>
      <c r="J108" s="63">
        <f t="shared" si="89"/>
        <v>0</v>
      </c>
      <c r="K108" s="74"/>
      <c r="L108" s="74"/>
      <c r="M108" s="74"/>
      <c r="N108" s="74"/>
      <c r="O108" s="74"/>
      <c r="P108" s="74"/>
      <c r="Q108" s="75"/>
      <c r="R108" s="75"/>
      <c r="S108" s="75"/>
      <c r="T108" s="75"/>
      <c r="U108" s="75"/>
      <c r="V108" s="67">
        <f t="shared" si="90"/>
        <v>0</v>
      </c>
      <c r="W108" s="67">
        <f t="shared" si="91"/>
        <v>0</v>
      </c>
      <c r="X108" s="49">
        <f t="shared" si="92"/>
        <v>0</v>
      </c>
      <c r="Y108" s="63">
        <f t="shared" si="93"/>
        <v>0</v>
      </c>
      <c r="Z108" s="64">
        <v>0</v>
      </c>
    </row>
    <row r="109" spans="1:26" ht="25.5" x14ac:dyDescent="0.25">
      <c r="A109" s="7"/>
      <c r="B109" s="12"/>
      <c r="C109" s="40" t="s">
        <v>49</v>
      </c>
      <c r="D109" s="7" t="s">
        <v>63</v>
      </c>
      <c r="E109" s="74">
        <v>1</v>
      </c>
      <c r="F109" s="14">
        <v>4588</v>
      </c>
      <c r="G109" s="70">
        <f t="shared" si="86"/>
        <v>4841</v>
      </c>
      <c r="H109" s="70">
        <f t="shared" si="87"/>
        <v>5088</v>
      </c>
      <c r="I109" s="70">
        <f t="shared" si="88"/>
        <v>5475</v>
      </c>
      <c r="J109" s="63">
        <f t="shared" si="89"/>
        <v>5475</v>
      </c>
      <c r="K109" s="74">
        <v>219</v>
      </c>
      <c r="L109" s="74"/>
      <c r="M109" s="74"/>
      <c r="N109" s="74"/>
      <c r="O109" s="74"/>
      <c r="P109" s="74"/>
      <c r="Q109" s="75"/>
      <c r="R109" s="75"/>
      <c r="S109" s="75"/>
      <c r="T109" s="75"/>
      <c r="U109" s="75">
        <v>21618</v>
      </c>
      <c r="V109" s="67">
        <f t="shared" si="90"/>
        <v>1365.6000000000001</v>
      </c>
      <c r="W109" s="67">
        <f t="shared" si="91"/>
        <v>273.12</v>
      </c>
      <c r="X109" s="49">
        <f t="shared" si="92"/>
        <v>28950.719999999998</v>
      </c>
      <c r="Y109" s="63">
        <f t="shared" si="93"/>
        <v>28950.719999999998</v>
      </c>
      <c r="Z109" s="64">
        <v>0</v>
      </c>
    </row>
    <row r="110" spans="1:26" ht="15.75" x14ac:dyDescent="0.25">
      <c r="A110" s="7"/>
      <c r="B110" s="12"/>
      <c r="C110" s="40" t="s">
        <v>50</v>
      </c>
      <c r="D110" s="7" t="s">
        <v>63</v>
      </c>
      <c r="E110" s="74">
        <v>0.5</v>
      </c>
      <c r="F110" s="14">
        <v>4588</v>
      </c>
      <c r="G110" s="70">
        <f t="shared" si="86"/>
        <v>4841</v>
      </c>
      <c r="H110" s="70">
        <f t="shared" si="87"/>
        <v>5088</v>
      </c>
      <c r="I110" s="70">
        <f t="shared" si="88"/>
        <v>5475</v>
      </c>
      <c r="J110" s="63">
        <f t="shared" si="89"/>
        <v>2737.5</v>
      </c>
      <c r="K110" s="74"/>
      <c r="L110" s="74"/>
      <c r="M110" s="74"/>
      <c r="N110" s="74"/>
      <c r="O110" s="74"/>
      <c r="P110" s="74"/>
      <c r="Q110" s="75"/>
      <c r="R110" s="75"/>
      <c r="S110" s="75"/>
      <c r="T110" s="75"/>
      <c r="U110" s="75">
        <v>10809</v>
      </c>
      <c r="V110" s="67">
        <f t="shared" si="90"/>
        <v>677.32500000000005</v>
      </c>
      <c r="W110" s="67">
        <f t="shared" si="91"/>
        <v>135.465</v>
      </c>
      <c r="X110" s="49">
        <f t="shared" si="92"/>
        <v>14359.29</v>
      </c>
      <c r="Y110" s="63">
        <f t="shared" si="93"/>
        <v>14359.29</v>
      </c>
      <c r="Z110" s="64">
        <v>0</v>
      </c>
    </row>
    <row r="111" spans="1:26" ht="15.75" hidden="1" x14ac:dyDescent="0.25">
      <c r="A111" s="7"/>
      <c r="B111" s="12"/>
      <c r="C111" s="40" t="s">
        <v>119</v>
      </c>
      <c r="D111" s="7" t="s">
        <v>63</v>
      </c>
      <c r="E111" s="74"/>
      <c r="F111" s="14">
        <v>4588</v>
      </c>
      <c r="G111" s="70">
        <f t="shared" si="86"/>
        <v>4841</v>
      </c>
      <c r="H111" s="70">
        <f t="shared" si="87"/>
        <v>5088</v>
      </c>
      <c r="I111" s="70">
        <f t="shared" si="88"/>
        <v>5475</v>
      </c>
      <c r="J111" s="63">
        <f t="shared" si="89"/>
        <v>0</v>
      </c>
      <c r="K111" s="74"/>
      <c r="L111" s="74"/>
      <c r="M111" s="74"/>
      <c r="N111" s="74"/>
      <c r="O111" s="74"/>
      <c r="P111" s="74"/>
      <c r="Q111" s="75"/>
      <c r="R111" s="75"/>
      <c r="S111" s="75"/>
      <c r="T111" s="75"/>
      <c r="U111" s="75"/>
      <c r="V111" s="67">
        <f t="shared" si="90"/>
        <v>0</v>
      </c>
      <c r="W111" s="67">
        <f t="shared" si="91"/>
        <v>0</v>
      </c>
      <c r="X111" s="49">
        <f t="shared" si="92"/>
        <v>0</v>
      </c>
      <c r="Y111" s="63">
        <f t="shared" si="93"/>
        <v>0</v>
      </c>
      <c r="Z111" s="64">
        <v>0</v>
      </c>
    </row>
    <row r="112" spans="1:26" ht="15.75" x14ac:dyDescent="0.25">
      <c r="A112" s="7"/>
      <c r="B112" s="12"/>
      <c r="C112" s="40" t="s">
        <v>53</v>
      </c>
      <c r="D112" s="7" t="s">
        <v>63</v>
      </c>
      <c r="E112" s="74">
        <v>1</v>
      </c>
      <c r="F112" s="14">
        <v>4588</v>
      </c>
      <c r="G112" s="70">
        <f t="shared" si="86"/>
        <v>4841</v>
      </c>
      <c r="H112" s="70">
        <f t="shared" si="87"/>
        <v>5088</v>
      </c>
      <c r="I112" s="70">
        <f t="shared" si="88"/>
        <v>5475</v>
      </c>
      <c r="J112" s="63">
        <f t="shared" si="89"/>
        <v>5475</v>
      </c>
      <c r="K112" s="74"/>
      <c r="L112" s="74"/>
      <c r="M112" s="74"/>
      <c r="N112" s="74"/>
      <c r="O112" s="74"/>
      <c r="P112" s="74"/>
      <c r="Q112" s="75"/>
      <c r="R112" s="75"/>
      <c r="S112" s="75"/>
      <c r="T112" s="75"/>
      <c r="U112" s="75">
        <v>21618</v>
      </c>
      <c r="V112" s="67">
        <f t="shared" si="90"/>
        <v>1354.65</v>
      </c>
      <c r="W112" s="67">
        <f t="shared" si="91"/>
        <v>270.93</v>
      </c>
      <c r="X112" s="49">
        <f t="shared" si="92"/>
        <v>28718.58</v>
      </c>
      <c r="Y112" s="63">
        <f t="shared" si="93"/>
        <v>28718.58</v>
      </c>
      <c r="Z112" s="64">
        <v>0</v>
      </c>
    </row>
    <row r="113" spans="1:26" ht="15.75" x14ac:dyDescent="0.25">
      <c r="A113" s="7"/>
      <c r="B113" s="12"/>
      <c r="C113" s="40" t="s">
        <v>52</v>
      </c>
      <c r="D113" s="7" t="s">
        <v>63</v>
      </c>
      <c r="E113" s="74">
        <v>1</v>
      </c>
      <c r="F113" s="14">
        <v>4588</v>
      </c>
      <c r="G113" s="70">
        <f t="shared" si="86"/>
        <v>4841</v>
      </c>
      <c r="H113" s="70">
        <f t="shared" si="87"/>
        <v>5088</v>
      </c>
      <c r="I113" s="70">
        <f t="shared" si="88"/>
        <v>5475</v>
      </c>
      <c r="J113" s="63">
        <f t="shared" si="89"/>
        <v>5475</v>
      </c>
      <c r="K113" s="74">
        <v>219</v>
      </c>
      <c r="L113" s="74"/>
      <c r="M113" s="74"/>
      <c r="N113" s="74"/>
      <c r="O113" s="74"/>
      <c r="P113" s="74"/>
      <c r="Q113" s="75"/>
      <c r="R113" s="75"/>
      <c r="S113" s="75"/>
      <c r="T113" s="75"/>
      <c r="U113" s="75">
        <v>21618</v>
      </c>
      <c r="V113" s="67">
        <f t="shared" si="90"/>
        <v>1365.6000000000001</v>
      </c>
      <c r="W113" s="67">
        <f t="shared" si="91"/>
        <v>273.12</v>
      </c>
      <c r="X113" s="49">
        <f t="shared" si="92"/>
        <v>28950.719999999998</v>
      </c>
      <c r="Y113" s="63">
        <f t="shared" si="93"/>
        <v>28950.719999999998</v>
      </c>
      <c r="Z113" s="64">
        <v>0</v>
      </c>
    </row>
    <row r="114" spans="1:26" ht="15.75" hidden="1" x14ac:dyDescent="0.25">
      <c r="A114" s="7"/>
      <c r="B114" s="12"/>
      <c r="C114" s="40" t="s">
        <v>51</v>
      </c>
      <c r="D114" s="7" t="s">
        <v>63</v>
      </c>
      <c r="E114" s="74"/>
      <c r="F114" s="14">
        <v>4588</v>
      </c>
      <c r="G114" s="70">
        <f t="shared" si="86"/>
        <v>4841</v>
      </c>
      <c r="H114" s="70">
        <f t="shared" si="87"/>
        <v>5088</v>
      </c>
      <c r="I114" s="70">
        <f t="shared" si="88"/>
        <v>5475</v>
      </c>
      <c r="J114" s="63">
        <f t="shared" si="89"/>
        <v>0</v>
      </c>
      <c r="K114" s="74"/>
      <c r="L114" s="74"/>
      <c r="M114" s="74"/>
      <c r="N114" s="74"/>
      <c r="O114" s="74"/>
      <c r="P114" s="74"/>
      <c r="Q114" s="75"/>
      <c r="R114" s="75"/>
      <c r="S114" s="75"/>
      <c r="T114" s="75"/>
      <c r="U114" s="75"/>
      <c r="V114" s="67">
        <f t="shared" si="90"/>
        <v>0</v>
      </c>
      <c r="W114" s="67">
        <f t="shared" si="91"/>
        <v>0</v>
      </c>
      <c r="X114" s="49">
        <f t="shared" si="92"/>
        <v>0</v>
      </c>
      <c r="Y114" s="63">
        <f t="shared" si="93"/>
        <v>0</v>
      </c>
      <c r="Z114" s="64">
        <v>0</v>
      </c>
    </row>
    <row r="115" spans="1:26" ht="15.75" x14ac:dyDescent="0.25">
      <c r="A115" s="7"/>
      <c r="B115" s="12"/>
      <c r="C115" s="40" t="s">
        <v>51</v>
      </c>
      <c r="D115" s="7" t="s">
        <v>113</v>
      </c>
      <c r="E115" s="74">
        <v>1.25</v>
      </c>
      <c r="F115" s="14">
        <v>4856</v>
      </c>
      <c r="G115" s="70">
        <f t="shared" si="86"/>
        <v>5124</v>
      </c>
      <c r="H115" s="70">
        <f t="shared" si="87"/>
        <v>5386</v>
      </c>
      <c r="I115" s="70">
        <f t="shared" si="88"/>
        <v>5796</v>
      </c>
      <c r="J115" s="63">
        <f t="shared" si="89"/>
        <v>7245</v>
      </c>
      <c r="K115" s="74">
        <v>869.4</v>
      </c>
      <c r="L115" s="74"/>
      <c r="M115" s="74"/>
      <c r="N115" s="74"/>
      <c r="O115" s="74"/>
      <c r="P115" s="74"/>
      <c r="Q115" s="75"/>
      <c r="R115" s="75"/>
      <c r="S115" s="75"/>
      <c r="T115" s="75"/>
      <c r="U115" s="75">
        <v>26621.25</v>
      </c>
      <c r="V115" s="67">
        <f t="shared" si="90"/>
        <v>1736.7825000000003</v>
      </c>
      <c r="W115" s="67">
        <f t="shared" si="91"/>
        <v>347.35650000000004</v>
      </c>
      <c r="X115" s="49">
        <f t="shared" si="92"/>
        <v>36819.789000000004</v>
      </c>
      <c r="Y115" s="63">
        <f t="shared" si="93"/>
        <v>36819.789000000004</v>
      </c>
      <c r="Z115" s="64">
        <v>0</v>
      </c>
    </row>
    <row r="116" spans="1:26" ht="15.75" x14ac:dyDescent="0.25">
      <c r="A116" s="7"/>
      <c r="B116" s="12"/>
      <c r="C116" s="40" t="s">
        <v>51</v>
      </c>
      <c r="D116" s="7" t="s">
        <v>66</v>
      </c>
      <c r="E116" s="74">
        <v>1.25</v>
      </c>
      <c r="F116" s="14">
        <v>5156</v>
      </c>
      <c r="G116" s="70">
        <f t="shared" si="86"/>
        <v>5440</v>
      </c>
      <c r="H116" s="70">
        <f t="shared" si="87"/>
        <v>5718</v>
      </c>
      <c r="I116" s="70">
        <f t="shared" si="88"/>
        <v>6153</v>
      </c>
      <c r="J116" s="63">
        <f t="shared" si="89"/>
        <v>7691.25</v>
      </c>
      <c r="K116" s="74">
        <v>922.95</v>
      </c>
      <c r="L116" s="74"/>
      <c r="M116" s="74"/>
      <c r="N116" s="74"/>
      <c r="O116" s="74"/>
      <c r="P116" s="74"/>
      <c r="Q116" s="75"/>
      <c r="R116" s="75"/>
      <c r="S116" s="75"/>
      <c r="T116" s="75"/>
      <c r="U116" s="75">
        <v>26175</v>
      </c>
      <c r="V116" s="67">
        <f t="shared" si="90"/>
        <v>1739.46</v>
      </c>
      <c r="W116" s="67">
        <f t="shared" si="91"/>
        <v>347.892</v>
      </c>
      <c r="X116" s="49">
        <f t="shared" si="92"/>
        <v>36876.551999999996</v>
      </c>
      <c r="Y116" s="63">
        <f t="shared" si="93"/>
        <v>36876.551999999996</v>
      </c>
      <c r="Z116" s="64">
        <v>0</v>
      </c>
    </row>
    <row r="117" spans="1:26" ht="15.75" hidden="1" x14ac:dyDescent="0.25">
      <c r="A117" s="7"/>
      <c r="B117" s="12"/>
      <c r="C117" s="40" t="s">
        <v>51</v>
      </c>
      <c r="D117" s="7" t="s">
        <v>67</v>
      </c>
      <c r="E117" s="74"/>
      <c r="F117" s="14">
        <v>5454</v>
      </c>
      <c r="G117" s="70">
        <f t="shared" si="86"/>
        <v>5754</v>
      </c>
      <c r="H117" s="70">
        <f t="shared" si="87"/>
        <v>6048</v>
      </c>
      <c r="I117" s="70">
        <f t="shared" si="88"/>
        <v>6508</v>
      </c>
      <c r="J117" s="63">
        <f t="shared" si="89"/>
        <v>0</v>
      </c>
      <c r="K117" s="74"/>
      <c r="L117" s="74"/>
      <c r="M117" s="74"/>
      <c r="N117" s="74"/>
      <c r="O117" s="74"/>
      <c r="P117" s="74"/>
      <c r="Q117" s="75"/>
      <c r="R117" s="75"/>
      <c r="S117" s="75"/>
      <c r="T117" s="75"/>
      <c r="U117" s="75"/>
      <c r="V117" s="67">
        <f t="shared" si="90"/>
        <v>0</v>
      </c>
      <c r="W117" s="67">
        <f t="shared" si="91"/>
        <v>0</v>
      </c>
      <c r="X117" s="49">
        <f t="shared" si="92"/>
        <v>0</v>
      </c>
      <c r="Y117" s="63">
        <f t="shared" si="93"/>
        <v>0</v>
      </c>
      <c r="Z117" s="64">
        <v>0</v>
      </c>
    </row>
    <row r="118" spans="1:26" ht="15.75" hidden="1" x14ac:dyDescent="0.25">
      <c r="A118" s="7"/>
      <c r="B118" s="12"/>
      <c r="C118" s="40" t="s">
        <v>51</v>
      </c>
      <c r="D118" s="7" t="s">
        <v>114</v>
      </c>
      <c r="E118" s="74"/>
      <c r="F118" s="14">
        <v>5767</v>
      </c>
      <c r="G118" s="70">
        <f t="shared" si="86"/>
        <v>6085</v>
      </c>
      <c r="H118" s="70">
        <f t="shared" si="87"/>
        <v>6396</v>
      </c>
      <c r="I118" s="70">
        <f t="shared" si="88"/>
        <v>6883</v>
      </c>
      <c r="J118" s="63">
        <f t="shared" si="89"/>
        <v>0</v>
      </c>
      <c r="K118" s="74"/>
      <c r="L118" s="74"/>
      <c r="M118" s="74"/>
      <c r="N118" s="74"/>
      <c r="O118" s="74"/>
      <c r="P118" s="74"/>
      <c r="Q118" s="75"/>
      <c r="R118" s="75"/>
      <c r="S118" s="75"/>
      <c r="T118" s="75"/>
      <c r="U118" s="75"/>
      <c r="V118" s="67">
        <f t="shared" si="90"/>
        <v>0</v>
      </c>
      <c r="W118" s="67">
        <f t="shared" si="91"/>
        <v>0</v>
      </c>
      <c r="X118" s="49">
        <f t="shared" si="92"/>
        <v>0</v>
      </c>
      <c r="Y118" s="63">
        <f t="shared" si="93"/>
        <v>0</v>
      </c>
      <c r="Z118" s="64">
        <v>0</v>
      </c>
    </row>
    <row r="119" spans="1:26" ht="21.75" customHeight="1" x14ac:dyDescent="0.25">
      <c r="A119" s="45"/>
      <c r="B119" s="46"/>
      <c r="C119" s="46"/>
      <c r="D119" s="46"/>
      <c r="E119" s="47"/>
      <c r="F119" s="48"/>
      <c r="G119" s="48"/>
      <c r="H119" s="48"/>
      <c r="I119" s="48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31.5" hidden="1" customHeight="1" x14ac:dyDescent="0.25">
      <c r="A120" s="92" t="s">
        <v>111</v>
      </c>
      <c r="B120" s="93"/>
      <c r="C120" s="93"/>
      <c r="D120" s="93"/>
      <c r="E120" s="51">
        <f>E121+E132</f>
        <v>0</v>
      </c>
      <c r="F120" s="50"/>
      <c r="G120" s="50"/>
      <c r="H120" s="50"/>
      <c r="I120" s="50"/>
      <c r="J120" s="51">
        <f t="shared" ref="J120:Z120" si="94">J121+J132</f>
        <v>0</v>
      </c>
      <c r="K120" s="51">
        <f t="shared" si="94"/>
        <v>0</v>
      </c>
      <c r="L120" s="51">
        <f t="shared" si="94"/>
        <v>0</v>
      </c>
      <c r="M120" s="51">
        <f t="shared" si="94"/>
        <v>0</v>
      </c>
      <c r="N120" s="51">
        <f t="shared" si="94"/>
        <v>0</v>
      </c>
      <c r="O120" s="51">
        <f t="shared" si="94"/>
        <v>0</v>
      </c>
      <c r="P120" s="51">
        <f t="shared" si="94"/>
        <v>0</v>
      </c>
      <c r="Q120" s="51">
        <f t="shared" si="94"/>
        <v>0</v>
      </c>
      <c r="R120" s="51">
        <f t="shared" si="94"/>
        <v>0</v>
      </c>
      <c r="S120" s="51">
        <f t="shared" si="94"/>
        <v>0</v>
      </c>
      <c r="T120" s="51">
        <f t="shared" si="94"/>
        <v>0</v>
      </c>
      <c r="U120" s="51">
        <f t="shared" si="94"/>
        <v>0</v>
      </c>
      <c r="V120" s="51">
        <f t="shared" si="94"/>
        <v>0</v>
      </c>
      <c r="W120" s="51">
        <f t="shared" si="94"/>
        <v>0</v>
      </c>
      <c r="X120" s="51">
        <f t="shared" si="94"/>
        <v>0</v>
      </c>
      <c r="Y120" s="51">
        <f t="shared" si="94"/>
        <v>0</v>
      </c>
      <c r="Z120" s="51">
        <f t="shared" si="94"/>
        <v>0</v>
      </c>
    </row>
    <row r="121" spans="1:26" ht="32.25" hidden="1" customHeight="1" x14ac:dyDescent="0.25">
      <c r="A121" s="94" t="s">
        <v>124</v>
      </c>
      <c r="B121" s="95"/>
      <c r="C121" s="95"/>
      <c r="D121" s="95"/>
      <c r="E121" s="54">
        <f>E122+E126</f>
        <v>0</v>
      </c>
      <c r="F121" s="55"/>
      <c r="G121" s="55"/>
      <c r="H121" s="55"/>
      <c r="I121" s="55"/>
      <c r="J121" s="54">
        <f t="shared" ref="J121" si="95">J122+J126</f>
        <v>0</v>
      </c>
      <c r="K121" s="54">
        <f t="shared" ref="K121:W121" si="96">K122+K126</f>
        <v>0</v>
      </c>
      <c r="L121" s="54">
        <f t="shared" si="96"/>
        <v>0</v>
      </c>
      <c r="M121" s="54">
        <f t="shared" si="96"/>
        <v>0</v>
      </c>
      <c r="N121" s="54">
        <f t="shared" si="96"/>
        <v>0</v>
      </c>
      <c r="O121" s="54">
        <f t="shared" si="96"/>
        <v>0</v>
      </c>
      <c r="P121" s="54">
        <f t="shared" si="96"/>
        <v>0</v>
      </c>
      <c r="Q121" s="54">
        <f t="shared" si="96"/>
        <v>0</v>
      </c>
      <c r="R121" s="54">
        <f t="shared" si="96"/>
        <v>0</v>
      </c>
      <c r="S121" s="54">
        <f t="shared" si="96"/>
        <v>0</v>
      </c>
      <c r="T121" s="54">
        <f t="shared" si="96"/>
        <v>0</v>
      </c>
      <c r="U121" s="54">
        <f t="shared" si="96"/>
        <v>0</v>
      </c>
      <c r="V121" s="54">
        <f t="shared" si="96"/>
        <v>0</v>
      </c>
      <c r="W121" s="54">
        <f t="shared" si="96"/>
        <v>0</v>
      </c>
      <c r="X121" s="54">
        <f t="shared" ref="X121" si="97">X122+X126</f>
        <v>0</v>
      </c>
      <c r="Y121" s="54">
        <f t="shared" ref="Y121" si="98">Y122+Y126</f>
        <v>0</v>
      </c>
      <c r="Z121" s="54">
        <f t="shared" ref="Z121" si="99">Z122+Z126</f>
        <v>0</v>
      </c>
    </row>
    <row r="122" spans="1:26" ht="31.9" hidden="1" customHeight="1" x14ac:dyDescent="0.25">
      <c r="A122" s="8" t="s">
        <v>94</v>
      </c>
      <c r="B122" s="9" t="s">
        <v>40</v>
      </c>
      <c r="C122" s="38"/>
      <c r="D122" s="10"/>
      <c r="E122" s="49">
        <f>SUM(E123:E125)</f>
        <v>0</v>
      </c>
      <c r="F122" s="11"/>
      <c r="G122" s="11"/>
      <c r="H122" s="11"/>
      <c r="I122" s="11"/>
      <c r="J122" s="49">
        <f t="shared" ref="J122" si="100">SUM(J123:J125)</f>
        <v>0</v>
      </c>
      <c r="K122" s="49">
        <f t="shared" ref="K122:W122" si="101">SUM(K123:K125)</f>
        <v>0</v>
      </c>
      <c r="L122" s="49">
        <f t="shared" si="101"/>
        <v>0</v>
      </c>
      <c r="M122" s="49">
        <f t="shared" si="101"/>
        <v>0</v>
      </c>
      <c r="N122" s="49">
        <f t="shared" si="101"/>
        <v>0</v>
      </c>
      <c r="O122" s="49">
        <f t="shared" si="101"/>
        <v>0</v>
      </c>
      <c r="P122" s="49">
        <f t="shared" si="101"/>
        <v>0</v>
      </c>
      <c r="Q122" s="49">
        <f t="shared" si="101"/>
        <v>0</v>
      </c>
      <c r="R122" s="49">
        <f t="shared" si="101"/>
        <v>0</v>
      </c>
      <c r="S122" s="49">
        <f t="shared" si="101"/>
        <v>0</v>
      </c>
      <c r="T122" s="49">
        <f t="shared" si="101"/>
        <v>0</v>
      </c>
      <c r="U122" s="49">
        <f t="shared" si="101"/>
        <v>0</v>
      </c>
      <c r="V122" s="49">
        <f t="shared" si="101"/>
        <v>0</v>
      </c>
      <c r="W122" s="49">
        <f t="shared" si="101"/>
        <v>0</v>
      </c>
      <c r="X122" s="49">
        <f t="shared" ref="X122:Z122" si="102">SUM(X123:X125)</f>
        <v>0</v>
      </c>
      <c r="Y122" s="49">
        <f t="shared" si="102"/>
        <v>0</v>
      </c>
      <c r="Z122" s="49">
        <f t="shared" si="102"/>
        <v>0</v>
      </c>
    </row>
    <row r="123" spans="1:26" ht="15.75" hidden="1" x14ac:dyDescent="0.25">
      <c r="A123" s="7"/>
      <c r="B123" s="12"/>
      <c r="C123" s="86" t="s">
        <v>103</v>
      </c>
      <c r="D123" s="86"/>
      <c r="E123" s="13"/>
      <c r="F123" s="14"/>
      <c r="G123" s="71"/>
      <c r="H123" s="71"/>
      <c r="I123" s="70">
        <f t="shared" ref="I123:I125" si="103">ROUNDUP(G123*1.045,0)</f>
        <v>0</v>
      </c>
      <c r="J123" s="63">
        <f t="shared" ref="J123:J125" si="104">E123*I123</f>
        <v>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67">
        <f t="shared" ref="V123:V125" si="105">(E123*I123+K123+L123+M123+N123+O123+P123+Q123+R123+S123+T123+U123)*0.05</f>
        <v>0</v>
      </c>
      <c r="W123" s="67">
        <f t="shared" ref="W123:W125" si="106">(E123*I123+K123+L123+M123+N123+O123+P123+Q123+R123+S123+T123+U123)*0.01</f>
        <v>0</v>
      </c>
      <c r="X123" s="49">
        <f>E123*I123+K123+L123+M123+N123+O123+P123+Q123+R123+S123+T123+U123+V123+W123</f>
        <v>0</v>
      </c>
      <c r="Y123" s="64">
        <v>0</v>
      </c>
      <c r="Z123" s="63">
        <f t="shared" ref="Z123" si="107">X123-Y123</f>
        <v>0</v>
      </c>
    </row>
    <row r="124" spans="1:26" ht="41.25" hidden="1" customHeight="1" x14ac:dyDescent="0.25">
      <c r="A124" s="7"/>
      <c r="B124" s="12"/>
      <c r="C124" s="88" t="s">
        <v>109</v>
      </c>
      <c r="D124" s="89"/>
      <c r="E124" s="13"/>
      <c r="F124" s="14"/>
      <c r="G124" s="71"/>
      <c r="H124" s="71"/>
      <c r="I124" s="70">
        <f t="shared" si="103"/>
        <v>0</v>
      </c>
      <c r="J124" s="63">
        <f t="shared" si="104"/>
        <v>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67">
        <f t="shared" si="105"/>
        <v>0</v>
      </c>
      <c r="W124" s="67">
        <f t="shared" si="106"/>
        <v>0</v>
      </c>
      <c r="X124" s="49">
        <f t="shared" ref="X124:X125" si="108">E124*I124+K124+L124+M124+N124+O124+P124+Q124+R124+S124+T124+U124+V124+W124</f>
        <v>0</v>
      </c>
      <c r="Y124" s="64">
        <v>0</v>
      </c>
      <c r="Z124" s="63">
        <f t="shared" ref="Z124:Z125" si="109">X124-Y124</f>
        <v>0</v>
      </c>
    </row>
    <row r="125" spans="1:26" ht="15.75" hidden="1" x14ac:dyDescent="0.25">
      <c r="A125" s="7"/>
      <c r="B125" s="12"/>
      <c r="C125" s="86" t="s">
        <v>18</v>
      </c>
      <c r="D125" s="86"/>
      <c r="E125" s="13"/>
      <c r="F125" s="14"/>
      <c r="G125" s="71"/>
      <c r="H125" s="71"/>
      <c r="I125" s="70">
        <f t="shared" si="103"/>
        <v>0</v>
      </c>
      <c r="J125" s="63">
        <f t="shared" si="104"/>
        <v>0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67">
        <f t="shared" si="105"/>
        <v>0</v>
      </c>
      <c r="W125" s="67">
        <f t="shared" si="106"/>
        <v>0</v>
      </c>
      <c r="X125" s="49">
        <f t="shared" si="108"/>
        <v>0</v>
      </c>
      <c r="Y125" s="64">
        <v>0</v>
      </c>
      <c r="Z125" s="63">
        <f t="shared" si="109"/>
        <v>0</v>
      </c>
    </row>
    <row r="126" spans="1:26" ht="29.25" hidden="1" customHeight="1" x14ac:dyDescent="0.25">
      <c r="A126" s="8" t="s">
        <v>42</v>
      </c>
      <c r="B126" s="9" t="s">
        <v>43</v>
      </c>
      <c r="C126" s="18"/>
      <c r="D126" s="19"/>
      <c r="E126" s="49">
        <f>SUM(E127:E131)</f>
        <v>0</v>
      </c>
      <c r="F126" s="49"/>
      <c r="G126" s="49"/>
      <c r="H126" s="49"/>
      <c r="I126" s="49"/>
      <c r="J126" s="49">
        <f t="shared" ref="J126" si="110">SUM(J127:J131)</f>
        <v>0</v>
      </c>
      <c r="K126" s="49">
        <f t="shared" ref="K126:U126" si="111">SUM(K127:K131)</f>
        <v>0</v>
      </c>
      <c r="L126" s="49">
        <f t="shared" si="111"/>
        <v>0</v>
      </c>
      <c r="M126" s="49">
        <f t="shared" si="111"/>
        <v>0</v>
      </c>
      <c r="N126" s="49">
        <f t="shared" si="111"/>
        <v>0</v>
      </c>
      <c r="O126" s="49">
        <f t="shared" si="111"/>
        <v>0</v>
      </c>
      <c r="P126" s="49">
        <f t="shared" si="111"/>
        <v>0</v>
      </c>
      <c r="Q126" s="49">
        <f t="shared" si="111"/>
        <v>0</v>
      </c>
      <c r="R126" s="49">
        <f t="shared" si="111"/>
        <v>0</v>
      </c>
      <c r="S126" s="49">
        <f t="shared" si="111"/>
        <v>0</v>
      </c>
      <c r="T126" s="49">
        <f t="shared" si="111"/>
        <v>0</v>
      </c>
      <c r="U126" s="49">
        <f t="shared" si="111"/>
        <v>0</v>
      </c>
      <c r="V126" s="49">
        <f t="shared" ref="V126:Z126" si="112">SUM(V127:V131)</f>
        <v>0</v>
      </c>
      <c r="W126" s="49">
        <f t="shared" si="112"/>
        <v>0</v>
      </c>
      <c r="X126" s="49">
        <f t="shared" si="112"/>
        <v>0</v>
      </c>
      <c r="Y126" s="49">
        <f t="shared" si="112"/>
        <v>0</v>
      </c>
      <c r="Z126" s="49">
        <f t="shared" si="112"/>
        <v>0</v>
      </c>
    </row>
    <row r="127" spans="1:26" ht="39" hidden="1" customHeight="1" x14ac:dyDescent="0.25">
      <c r="A127" s="7"/>
      <c r="B127" s="12"/>
      <c r="C127" s="40" t="s">
        <v>32</v>
      </c>
      <c r="D127" s="7" t="s">
        <v>63</v>
      </c>
      <c r="E127" s="13"/>
      <c r="F127" s="14">
        <v>4588</v>
      </c>
      <c r="G127" s="70">
        <f t="shared" ref="G127:H131" si="113">ROUNDUP(F127*1.055,0)</f>
        <v>4841</v>
      </c>
      <c r="H127" s="70">
        <f t="shared" si="113"/>
        <v>5108</v>
      </c>
      <c r="I127" s="70">
        <f t="shared" ref="I127:I131" si="114">ROUNDUP(G127*1.045,0)</f>
        <v>5059</v>
      </c>
      <c r="J127" s="63">
        <f t="shared" ref="J127:J131" si="115">E127*I127</f>
        <v>0</v>
      </c>
      <c r="K127" s="13"/>
      <c r="L127" s="13"/>
      <c r="M127" s="13"/>
      <c r="N127" s="13"/>
      <c r="O127" s="13"/>
      <c r="P127" s="13"/>
      <c r="Q127" s="11"/>
      <c r="R127" s="11"/>
      <c r="S127" s="11"/>
      <c r="T127" s="11"/>
      <c r="U127" s="11"/>
      <c r="V127" s="67">
        <f t="shared" ref="V127:V131" si="116">(E127*I127+K127+L127+M127+N127+O127+P127+Q127+R127+S127+T127+U127)*0.05</f>
        <v>0</v>
      </c>
      <c r="W127" s="67">
        <f t="shared" ref="W127:W131" si="117">(E127*I127+K127+L127+M127+N127+O127+P127+Q127+R127+S127+T127+U127)*0.01</f>
        <v>0</v>
      </c>
      <c r="X127" s="49">
        <f t="shared" ref="X127:X131" si="118">E127*I127+K127+L127+M127+N127+O127+P127+Q127+R127+S127+T127+U127+V127+W127</f>
        <v>0</v>
      </c>
      <c r="Y127" s="64">
        <v>0</v>
      </c>
      <c r="Z127" s="63">
        <f t="shared" ref="Z127:Z131" si="119">X127-Y127</f>
        <v>0</v>
      </c>
    </row>
    <row r="128" spans="1:26" ht="15.75" hidden="1" x14ac:dyDescent="0.25">
      <c r="A128" s="7"/>
      <c r="B128" s="12"/>
      <c r="C128" s="40" t="s">
        <v>34</v>
      </c>
      <c r="D128" s="7" t="s">
        <v>64</v>
      </c>
      <c r="E128" s="13"/>
      <c r="F128" s="14">
        <v>4336</v>
      </c>
      <c r="G128" s="70">
        <f t="shared" si="113"/>
        <v>4575</v>
      </c>
      <c r="H128" s="70">
        <f t="shared" si="113"/>
        <v>4827</v>
      </c>
      <c r="I128" s="70">
        <f t="shared" si="114"/>
        <v>4781</v>
      </c>
      <c r="J128" s="63">
        <f t="shared" si="115"/>
        <v>0</v>
      </c>
      <c r="K128" s="13"/>
      <c r="L128" s="13"/>
      <c r="M128" s="13"/>
      <c r="N128" s="13"/>
      <c r="O128" s="13"/>
      <c r="P128" s="13"/>
      <c r="Q128" s="11"/>
      <c r="R128" s="11"/>
      <c r="S128" s="11"/>
      <c r="T128" s="11"/>
      <c r="U128" s="11"/>
      <c r="V128" s="67">
        <f t="shared" si="116"/>
        <v>0</v>
      </c>
      <c r="W128" s="67">
        <f t="shared" si="117"/>
        <v>0</v>
      </c>
      <c r="X128" s="49">
        <f t="shared" si="118"/>
        <v>0</v>
      </c>
      <c r="Y128" s="64">
        <v>0</v>
      </c>
      <c r="Z128" s="63">
        <f t="shared" si="119"/>
        <v>0</v>
      </c>
    </row>
    <row r="129" spans="1:26" ht="26.25" hidden="1" customHeight="1" x14ac:dyDescent="0.25">
      <c r="A129" s="7"/>
      <c r="B129" s="12"/>
      <c r="C129" s="40" t="s">
        <v>36</v>
      </c>
      <c r="D129" s="7" t="s">
        <v>64</v>
      </c>
      <c r="E129" s="13"/>
      <c r="F129" s="14">
        <v>4336</v>
      </c>
      <c r="G129" s="70">
        <f t="shared" si="113"/>
        <v>4575</v>
      </c>
      <c r="H129" s="70">
        <f t="shared" si="113"/>
        <v>4827</v>
      </c>
      <c r="I129" s="70">
        <f t="shared" si="114"/>
        <v>4781</v>
      </c>
      <c r="J129" s="63">
        <f t="shared" si="115"/>
        <v>0</v>
      </c>
      <c r="K129" s="13"/>
      <c r="L129" s="13"/>
      <c r="M129" s="13"/>
      <c r="N129" s="13"/>
      <c r="O129" s="13"/>
      <c r="P129" s="13"/>
      <c r="Q129" s="11"/>
      <c r="R129" s="11"/>
      <c r="S129" s="11"/>
      <c r="T129" s="11"/>
      <c r="U129" s="11"/>
      <c r="V129" s="67">
        <f t="shared" si="116"/>
        <v>0</v>
      </c>
      <c r="W129" s="67">
        <f t="shared" si="117"/>
        <v>0</v>
      </c>
      <c r="X129" s="49">
        <f t="shared" si="118"/>
        <v>0</v>
      </c>
      <c r="Y129" s="64">
        <v>0</v>
      </c>
      <c r="Z129" s="63">
        <f t="shared" si="119"/>
        <v>0</v>
      </c>
    </row>
    <row r="130" spans="1:26" ht="15.75" hidden="1" x14ac:dyDescent="0.25">
      <c r="A130" s="7"/>
      <c r="B130" s="12"/>
      <c r="C130" s="40" t="s">
        <v>122</v>
      </c>
      <c r="D130" s="7" t="s">
        <v>64</v>
      </c>
      <c r="E130" s="13"/>
      <c r="F130" s="14">
        <v>4336</v>
      </c>
      <c r="G130" s="70">
        <f t="shared" si="113"/>
        <v>4575</v>
      </c>
      <c r="H130" s="70">
        <f t="shared" si="113"/>
        <v>4827</v>
      </c>
      <c r="I130" s="70">
        <f t="shared" si="114"/>
        <v>4781</v>
      </c>
      <c r="J130" s="63">
        <f t="shared" si="115"/>
        <v>0</v>
      </c>
      <c r="K130" s="13"/>
      <c r="L130" s="13"/>
      <c r="M130" s="13"/>
      <c r="N130" s="13"/>
      <c r="O130" s="13"/>
      <c r="P130" s="13"/>
      <c r="Q130" s="11"/>
      <c r="R130" s="11"/>
      <c r="S130" s="11"/>
      <c r="T130" s="11"/>
      <c r="U130" s="11"/>
      <c r="V130" s="67">
        <f t="shared" si="116"/>
        <v>0</v>
      </c>
      <c r="W130" s="67">
        <f t="shared" si="117"/>
        <v>0</v>
      </c>
      <c r="X130" s="49">
        <f t="shared" ref="X130" si="120">E130*I130+K130+L130+M130+N130+O130+P130+Q130+R130+S130+T130+U130+V130+W130</f>
        <v>0</v>
      </c>
      <c r="Y130" s="64">
        <v>0</v>
      </c>
      <c r="Z130" s="63">
        <f t="shared" ref="Z130" si="121">X130-Y130</f>
        <v>0</v>
      </c>
    </row>
    <row r="131" spans="1:26" ht="15.75" hidden="1" x14ac:dyDescent="0.25">
      <c r="A131" s="7"/>
      <c r="B131" s="12"/>
      <c r="C131" s="40" t="s">
        <v>123</v>
      </c>
      <c r="D131" s="7" t="s">
        <v>64</v>
      </c>
      <c r="E131" s="13"/>
      <c r="F131" s="14">
        <v>4336</v>
      </c>
      <c r="G131" s="70">
        <f t="shared" si="113"/>
        <v>4575</v>
      </c>
      <c r="H131" s="70">
        <f t="shared" si="113"/>
        <v>4827</v>
      </c>
      <c r="I131" s="70">
        <f t="shared" si="114"/>
        <v>4781</v>
      </c>
      <c r="J131" s="63">
        <f t="shared" si="115"/>
        <v>0</v>
      </c>
      <c r="K131" s="13"/>
      <c r="L131" s="13"/>
      <c r="M131" s="13"/>
      <c r="N131" s="13"/>
      <c r="O131" s="13"/>
      <c r="P131" s="13"/>
      <c r="Q131" s="11"/>
      <c r="R131" s="11"/>
      <c r="S131" s="11"/>
      <c r="T131" s="11"/>
      <c r="U131" s="11"/>
      <c r="V131" s="67">
        <f t="shared" si="116"/>
        <v>0</v>
      </c>
      <c r="W131" s="67">
        <f t="shared" si="117"/>
        <v>0</v>
      </c>
      <c r="X131" s="49">
        <f t="shared" si="118"/>
        <v>0</v>
      </c>
      <c r="Y131" s="64">
        <v>0</v>
      </c>
      <c r="Z131" s="63">
        <f t="shared" si="119"/>
        <v>0</v>
      </c>
    </row>
    <row r="132" spans="1:26" ht="48" hidden="1" customHeight="1" x14ac:dyDescent="0.25">
      <c r="A132" s="94" t="s">
        <v>137</v>
      </c>
      <c r="B132" s="95"/>
      <c r="C132" s="95"/>
      <c r="D132" s="95"/>
      <c r="E132" s="54">
        <f>E133</f>
        <v>0</v>
      </c>
      <c r="F132" s="55"/>
      <c r="G132" s="55"/>
      <c r="H132" s="55"/>
      <c r="I132" s="55"/>
      <c r="J132" s="54">
        <f t="shared" ref="J132:Z132" si="122">J133</f>
        <v>0</v>
      </c>
      <c r="K132" s="54">
        <f t="shared" si="122"/>
        <v>0</v>
      </c>
      <c r="L132" s="54">
        <f t="shared" si="122"/>
        <v>0</v>
      </c>
      <c r="M132" s="54">
        <f t="shared" si="122"/>
        <v>0</v>
      </c>
      <c r="N132" s="54">
        <f t="shared" si="122"/>
        <v>0</v>
      </c>
      <c r="O132" s="54">
        <f t="shared" si="122"/>
        <v>0</v>
      </c>
      <c r="P132" s="54">
        <f t="shared" si="122"/>
        <v>0</v>
      </c>
      <c r="Q132" s="54">
        <f t="shared" si="122"/>
        <v>0</v>
      </c>
      <c r="R132" s="54">
        <f t="shared" si="122"/>
        <v>0</v>
      </c>
      <c r="S132" s="54">
        <f t="shared" si="122"/>
        <v>0</v>
      </c>
      <c r="T132" s="54">
        <f t="shared" si="122"/>
        <v>0</v>
      </c>
      <c r="U132" s="54">
        <f t="shared" si="122"/>
        <v>0</v>
      </c>
      <c r="V132" s="54">
        <f t="shared" si="122"/>
        <v>0</v>
      </c>
      <c r="W132" s="54">
        <f t="shared" si="122"/>
        <v>0</v>
      </c>
      <c r="X132" s="54">
        <f t="shared" si="122"/>
        <v>0</v>
      </c>
      <c r="Y132" s="54">
        <f t="shared" si="122"/>
        <v>0</v>
      </c>
      <c r="Z132" s="54">
        <f t="shared" si="122"/>
        <v>0</v>
      </c>
    </row>
    <row r="133" spans="1:26" ht="29.25" hidden="1" customHeight="1" x14ac:dyDescent="0.25">
      <c r="A133" s="8" t="s">
        <v>42</v>
      </c>
      <c r="B133" s="9" t="s">
        <v>43</v>
      </c>
      <c r="C133" s="18"/>
      <c r="D133" s="19"/>
      <c r="E133" s="49">
        <f>SUM(E134:E138)</f>
        <v>0</v>
      </c>
      <c r="F133" s="49"/>
      <c r="G133" s="49"/>
      <c r="H133" s="49"/>
      <c r="I133" s="49"/>
      <c r="J133" s="49">
        <f t="shared" ref="J133:Z133" si="123">SUM(J134:J138)</f>
        <v>0</v>
      </c>
      <c r="K133" s="49">
        <f t="shared" si="123"/>
        <v>0</v>
      </c>
      <c r="L133" s="49">
        <f t="shared" si="123"/>
        <v>0</v>
      </c>
      <c r="M133" s="49">
        <f t="shared" si="123"/>
        <v>0</v>
      </c>
      <c r="N133" s="49">
        <f t="shared" si="123"/>
        <v>0</v>
      </c>
      <c r="O133" s="49">
        <f t="shared" si="123"/>
        <v>0</v>
      </c>
      <c r="P133" s="49">
        <f t="shared" si="123"/>
        <v>0</v>
      </c>
      <c r="Q133" s="49">
        <f t="shared" si="123"/>
        <v>0</v>
      </c>
      <c r="R133" s="49">
        <f t="shared" si="123"/>
        <v>0</v>
      </c>
      <c r="S133" s="49">
        <f t="shared" si="123"/>
        <v>0</v>
      </c>
      <c r="T133" s="49">
        <f t="shared" si="123"/>
        <v>0</v>
      </c>
      <c r="U133" s="49">
        <f t="shared" si="123"/>
        <v>0</v>
      </c>
      <c r="V133" s="49">
        <f t="shared" si="123"/>
        <v>0</v>
      </c>
      <c r="W133" s="49">
        <f t="shared" si="123"/>
        <v>0</v>
      </c>
      <c r="X133" s="49">
        <f t="shared" si="123"/>
        <v>0</v>
      </c>
      <c r="Y133" s="49">
        <f t="shared" si="123"/>
        <v>0</v>
      </c>
      <c r="Z133" s="49">
        <f t="shared" si="123"/>
        <v>0</v>
      </c>
    </row>
    <row r="134" spans="1:26" ht="39" hidden="1" customHeight="1" x14ac:dyDescent="0.25">
      <c r="A134" s="7"/>
      <c r="B134" s="12"/>
      <c r="C134" s="40" t="s">
        <v>32</v>
      </c>
      <c r="D134" s="7" t="s">
        <v>63</v>
      </c>
      <c r="E134" s="74"/>
      <c r="F134" s="14">
        <v>4588</v>
      </c>
      <c r="G134" s="70">
        <f t="shared" ref="G134:G138" si="124">ROUNDUP(F134*1.055,0)</f>
        <v>4841</v>
      </c>
      <c r="H134" s="70">
        <f t="shared" ref="H134:H138" si="125">ROUNDUP(G134*1.051,0)</f>
        <v>5088</v>
      </c>
      <c r="I134" s="70">
        <f t="shared" ref="I134:I138" si="126">ROUNDUP(H134*1.076,0)</f>
        <v>5475</v>
      </c>
      <c r="J134" s="63">
        <f t="shared" ref="J134:J138" si="127">E134*I134</f>
        <v>0</v>
      </c>
      <c r="K134" s="74"/>
      <c r="L134" s="74"/>
      <c r="M134" s="74"/>
      <c r="N134" s="74"/>
      <c r="O134" s="74"/>
      <c r="P134" s="74"/>
      <c r="Q134" s="75"/>
      <c r="R134" s="75"/>
      <c r="S134" s="75"/>
      <c r="T134" s="75"/>
      <c r="U134" s="75"/>
      <c r="V134" s="67">
        <f t="shared" ref="V134:V138" si="128">(E134*I134+K134+L134+M134+N134+O134+P134+Q134+R134+S134+T134+U134)*0.05</f>
        <v>0</v>
      </c>
      <c r="W134" s="67">
        <f t="shared" ref="W134:W138" si="129">(E134*I134+K134+L134+M134+N134+O134+P134+Q134+R134+S134+T134+U134)*0.01</f>
        <v>0</v>
      </c>
      <c r="X134" s="49">
        <f t="shared" ref="X134:X138" si="130">E134*I134+K134+L134+M134+N134+O134+P134+Q134+R134+S134+T134+U134+V134+W134</f>
        <v>0</v>
      </c>
      <c r="Y134" s="64">
        <v>0</v>
      </c>
      <c r="Z134" s="63">
        <f t="shared" ref="Z134:Z138" si="131">X134-Y134</f>
        <v>0</v>
      </c>
    </row>
    <row r="135" spans="1:26" ht="15.75" hidden="1" x14ac:dyDescent="0.25">
      <c r="A135" s="7"/>
      <c r="B135" s="12"/>
      <c r="C135" s="40" t="s">
        <v>34</v>
      </c>
      <c r="D135" s="7" t="s">
        <v>64</v>
      </c>
      <c r="E135" s="74"/>
      <c r="F135" s="14">
        <v>4336</v>
      </c>
      <c r="G135" s="70">
        <f t="shared" si="124"/>
        <v>4575</v>
      </c>
      <c r="H135" s="70">
        <f t="shared" si="125"/>
        <v>4809</v>
      </c>
      <c r="I135" s="70">
        <f t="shared" si="126"/>
        <v>5175</v>
      </c>
      <c r="J135" s="63">
        <f t="shared" si="127"/>
        <v>0</v>
      </c>
      <c r="K135" s="74"/>
      <c r="L135" s="74"/>
      <c r="M135" s="74"/>
      <c r="N135" s="74"/>
      <c r="O135" s="74"/>
      <c r="P135" s="74"/>
      <c r="Q135" s="75"/>
      <c r="R135" s="75"/>
      <c r="S135" s="75"/>
      <c r="T135" s="75"/>
      <c r="U135" s="75"/>
      <c r="V135" s="67">
        <f t="shared" si="128"/>
        <v>0</v>
      </c>
      <c r="W135" s="67">
        <f t="shared" si="129"/>
        <v>0</v>
      </c>
      <c r="X135" s="49">
        <f t="shared" si="130"/>
        <v>0</v>
      </c>
      <c r="Y135" s="64">
        <v>0</v>
      </c>
      <c r="Z135" s="63">
        <f t="shared" si="131"/>
        <v>0</v>
      </c>
    </row>
    <row r="136" spans="1:26" ht="26.25" hidden="1" customHeight="1" x14ac:dyDescent="0.25">
      <c r="A136" s="7"/>
      <c r="B136" s="12"/>
      <c r="C136" s="40" t="s">
        <v>36</v>
      </c>
      <c r="D136" s="7" t="s">
        <v>64</v>
      </c>
      <c r="E136" s="74"/>
      <c r="F136" s="14">
        <v>4336</v>
      </c>
      <c r="G136" s="70">
        <f t="shared" si="124"/>
        <v>4575</v>
      </c>
      <c r="H136" s="70">
        <f t="shared" si="125"/>
        <v>4809</v>
      </c>
      <c r="I136" s="70">
        <f t="shared" si="126"/>
        <v>5175</v>
      </c>
      <c r="J136" s="63">
        <f t="shared" si="127"/>
        <v>0</v>
      </c>
      <c r="K136" s="74"/>
      <c r="L136" s="74"/>
      <c r="M136" s="74"/>
      <c r="N136" s="74"/>
      <c r="O136" s="74"/>
      <c r="P136" s="74"/>
      <c r="Q136" s="75"/>
      <c r="R136" s="75"/>
      <c r="S136" s="75"/>
      <c r="T136" s="75"/>
      <c r="U136" s="75"/>
      <c r="V136" s="67">
        <f t="shared" si="128"/>
        <v>0</v>
      </c>
      <c r="W136" s="67">
        <f t="shared" si="129"/>
        <v>0</v>
      </c>
      <c r="X136" s="49">
        <f t="shared" si="130"/>
        <v>0</v>
      </c>
      <c r="Y136" s="64">
        <v>0</v>
      </c>
      <c r="Z136" s="63">
        <f t="shared" si="131"/>
        <v>0</v>
      </c>
    </row>
    <row r="137" spans="1:26" ht="15.75" hidden="1" x14ac:dyDescent="0.25">
      <c r="A137" s="7"/>
      <c r="B137" s="12"/>
      <c r="C137" s="40" t="s">
        <v>122</v>
      </c>
      <c r="D137" s="7" t="s">
        <v>64</v>
      </c>
      <c r="E137" s="74"/>
      <c r="F137" s="14">
        <v>4336</v>
      </c>
      <c r="G137" s="70">
        <f t="shared" si="124"/>
        <v>4575</v>
      </c>
      <c r="H137" s="70">
        <f t="shared" si="125"/>
        <v>4809</v>
      </c>
      <c r="I137" s="70">
        <f t="shared" si="126"/>
        <v>5175</v>
      </c>
      <c r="J137" s="63">
        <f t="shared" si="127"/>
        <v>0</v>
      </c>
      <c r="K137" s="74"/>
      <c r="L137" s="74"/>
      <c r="M137" s="74"/>
      <c r="N137" s="74"/>
      <c r="O137" s="74"/>
      <c r="P137" s="74"/>
      <c r="Q137" s="75"/>
      <c r="R137" s="75"/>
      <c r="S137" s="75"/>
      <c r="T137" s="75"/>
      <c r="U137" s="75"/>
      <c r="V137" s="67">
        <f t="shared" si="128"/>
        <v>0</v>
      </c>
      <c r="W137" s="67">
        <f t="shared" si="129"/>
        <v>0</v>
      </c>
      <c r="X137" s="49">
        <f t="shared" si="130"/>
        <v>0</v>
      </c>
      <c r="Y137" s="64">
        <v>0</v>
      </c>
      <c r="Z137" s="63">
        <f t="shared" si="131"/>
        <v>0</v>
      </c>
    </row>
    <row r="138" spans="1:26" ht="15.75" hidden="1" x14ac:dyDescent="0.25">
      <c r="A138" s="7"/>
      <c r="B138" s="12"/>
      <c r="C138" s="40" t="s">
        <v>123</v>
      </c>
      <c r="D138" s="7" t="s">
        <v>64</v>
      </c>
      <c r="E138" s="74"/>
      <c r="F138" s="14">
        <v>4336</v>
      </c>
      <c r="G138" s="70">
        <f t="shared" si="124"/>
        <v>4575</v>
      </c>
      <c r="H138" s="70">
        <f t="shared" si="125"/>
        <v>4809</v>
      </c>
      <c r="I138" s="70">
        <f t="shared" si="126"/>
        <v>5175</v>
      </c>
      <c r="J138" s="63">
        <f t="shared" si="127"/>
        <v>0</v>
      </c>
      <c r="K138" s="74"/>
      <c r="L138" s="74"/>
      <c r="M138" s="74"/>
      <c r="N138" s="74"/>
      <c r="O138" s="74"/>
      <c r="P138" s="74"/>
      <c r="Q138" s="75"/>
      <c r="R138" s="75"/>
      <c r="S138" s="75"/>
      <c r="T138" s="75"/>
      <c r="U138" s="75"/>
      <c r="V138" s="67">
        <f t="shared" si="128"/>
        <v>0</v>
      </c>
      <c r="W138" s="67">
        <f t="shared" si="129"/>
        <v>0</v>
      </c>
      <c r="X138" s="49">
        <f t="shared" si="130"/>
        <v>0</v>
      </c>
      <c r="Y138" s="64">
        <v>0</v>
      </c>
      <c r="Z138" s="63">
        <f t="shared" si="131"/>
        <v>0</v>
      </c>
    </row>
    <row r="139" spans="1:26" ht="16.5" customHeight="1" x14ac:dyDescent="0.25">
      <c r="A139" s="45"/>
      <c r="B139" s="46"/>
      <c r="C139" s="46"/>
      <c r="D139" s="46"/>
      <c r="E139" s="47"/>
      <c r="F139" s="48"/>
      <c r="G139" s="48"/>
      <c r="H139" s="48"/>
      <c r="I139" s="48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5.75" x14ac:dyDescent="0.25">
      <c r="A140" s="92" t="s">
        <v>121</v>
      </c>
      <c r="B140" s="93"/>
      <c r="C140" s="93"/>
      <c r="D140" s="103"/>
      <c r="E140" s="51">
        <f>E19+E120</f>
        <v>39.25</v>
      </c>
      <c r="F140" s="51"/>
      <c r="G140" s="51"/>
      <c r="H140" s="51"/>
      <c r="I140" s="51"/>
      <c r="J140" s="51">
        <f t="shared" ref="J140:Z140" si="132">J19+J120</f>
        <v>495446.75</v>
      </c>
      <c r="K140" s="51">
        <f t="shared" si="132"/>
        <v>5443.39</v>
      </c>
      <c r="L140" s="51">
        <f t="shared" si="132"/>
        <v>21943.129999999997</v>
      </c>
      <c r="M140" s="51">
        <f t="shared" si="132"/>
        <v>0</v>
      </c>
      <c r="N140" s="51">
        <f t="shared" si="132"/>
        <v>0</v>
      </c>
      <c r="O140" s="51">
        <f t="shared" si="132"/>
        <v>26098.55</v>
      </c>
      <c r="P140" s="51">
        <f t="shared" si="132"/>
        <v>1724</v>
      </c>
      <c r="Q140" s="51">
        <f t="shared" si="132"/>
        <v>52178.53</v>
      </c>
      <c r="R140" s="51">
        <f t="shared" si="132"/>
        <v>59652.23</v>
      </c>
      <c r="S140" s="51">
        <f t="shared" si="132"/>
        <v>4712.5</v>
      </c>
      <c r="T140" s="51">
        <f t="shared" si="132"/>
        <v>90783.640000000014</v>
      </c>
      <c r="U140" s="51">
        <f t="shared" si="132"/>
        <v>485972.25</v>
      </c>
      <c r="V140" s="51" t="s">
        <v>147</v>
      </c>
      <c r="W140" s="51">
        <f t="shared" si="132"/>
        <v>12439.5497</v>
      </c>
      <c r="X140" s="51">
        <f t="shared" si="132"/>
        <v>1318592.2682</v>
      </c>
      <c r="Y140" s="51">
        <f t="shared" si="132"/>
        <v>1318592.2682</v>
      </c>
      <c r="Z140" s="51">
        <f t="shared" si="132"/>
        <v>0</v>
      </c>
    </row>
    <row r="141" spans="1:26" ht="15" customHeight="1" x14ac:dyDescent="0.25">
      <c r="A141" s="100" t="s">
        <v>95</v>
      </c>
      <c r="B141" s="101"/>
      <c r="C141" s="101"/>
      <c r="D141" s="102"/>
      <c r="E141" s="58">
        <f>E21+E122</f>
        <v>2.5</v>
      </c>
      <c r="F141" s="58"/>
      <c r="G141" s="58"/>
      <c r="H141" s="58"/>
      <c r="I141" s="58"/>
      <c r="J141" s="58">
        <f t="shared" ref="J141:Z141" si="133">J21+J122</f>
        <v>70230.5</v>
      </c>
      <c r="K141" s="58">
        <f t="shared" si="133"/>
        <v>0</v>
      </c>
      <c r="L141" s="58">
        <f t="shared" si="133"/>
        <v>4333.3500000000004</v>
      </c>
      <c r="M141" s="58">
        <f t="shared" si="133"/>
        <v>0</v>
      </c>
      <c r="N141" s="58">
        <f t="shared" si="133"/>
        <v>0</v>
      </c>
      <c r="O141" s="58">
        <f t="shared" si="133"/>
        <v>0</v>
      </c>
      <c r="P141" s="58">
        <f t="shared" si="133"/>
        <v>0</v>
      </c>
      <c r="Q141" s="58">
        <f t="shared" si="133"/>
        <v>13373.68</v>
      </c>
      <c r="R141" s="58">
        <f t="shared" si="133"/>
        <v>41144.230000000003</v>
      </c>
      <c r="S141" s="58">
        <f t="shared" si="133"/>
        <v>2988.5</v>
      </c>
      <c r="T141" s="58">
        <f t="shared" si="133"/>
        <v>0</v>
      </c>
      <c r="U141" s="58">
        <f t="shared" si="133"/>
        <v>0</v>
      </c>
      <c r="V141" s="58">
        <f t="shared" si="133"/>
        <v>6603.5130000000008</v>
      </c>
      <c r="W141" s="58">
        <f t="shared" si="133"/>
        <v>1320.7026000000001</v>
      </c>
      <c r="X141" s="58">
        <f t="shared" si="133"/>
        <v>139994.47560000001</v>
      </c>
      <c r="Y141" s="58">
        <f t="shared" si="133"/>
        <v>139994.47560000001</v>
      </c>
      <c r="Z141" s="58">
        <f t="shared" si="133"/>
        <v>0</v>
      </c>
    </row>
    <row r="142" spans="1:26" ht="15" customHeight="1" x14ac:dyDescent="0.25">
      <c r="A142" s="100" t="s">
        <v>88</v>
      </c>
      <c r="B142" s="101"/>
      <c r="C142" s="101"/>
      <c r="D142" s="102"/>
      <c r="E142" s="58">
        <f>E27</f>
        <v>16.75</v>
      </c>
      <c r="F142" s="58"/>
      <c r="G142" s="58"/>
      <c r="H142" s="58"/>
      <c r="I142" s="58"/>
      <c r="J142" s="58">
        <f t="shared" ref="J142:Z142" si="134">J27</f>
        <v>273512</v>
      </c>
      <c r="K142" s="58">
        <f t="shared" si="134"/>
        <v>0</v>
      </c>
      <c r="L142" s="58">
        <f t="shared" si="134"/>
        <v>17609.78</v>
      </c>
      <c r="M142" s="58">
        <f t="shared" si="134"/>
        <v>0</v>
      </c>
      <c r="N142" s="58">
        <f t="shared" si="134"/>
        <v>0</v>
      </c>
      <c r="O142" s="58">
        <f t="shared" si="134"/>
        <v>23805.95</v>
      </c>
      <c r="P142" s="58">
        <f t="shared" si="134"/>
        <v>1724</v>
      </c>
      <c r="Q142" s="58">
        <f t="shared" si="134"/>
        <v>25707.9</v>
      </c>
      <c r="R142" s="58">
        <f t="shared" si="134"/>
        <v>0</v>
      </c>
      <c r="S142" s="58">
        <f t="shared" si="134"/>
        <v>1724</v>
      </c>
      <c r="T142" s="58">
        <f t="shared" si="134"/>
        <v>90783.640000000014</v>
      </c>
      <c r="U142" s="58">
        <f t="shared" si="134"/>
        <v>126962.90000000001</v>
      </c>
      <c r="V142" s="58">
        <f t="shared" si="134"/>
        <v>28091.5085</v>
      </c>
      <c r="W142" s="58">
        <f t="shared" si="134"/>
        <v>5618.3017</v>
      </c>
      <c r="X142" s="58">
        <f t="shared" si="134"/>
        <v>595539.98019999999</v>
      </c>
      <c r="Y142" s="58">
        <f t="shared" si="134"/>
        <v>595539.98019999999</v>
      </c>
      <c r="Z142" s="58">
        <f t="shared" si="134"/>
        <v>0</v>
      </c>
    </row>
    <row r="143" spans="1:26" ht="15" customHeight="1" x14ac:dyDescent="0.25">
      <c r="A143" s="100" t="s">
        <v>89</v>
      </c>
      <c r="B143" s="101"/>
      <c r="C143" s="101"/>
      <c r="D143" s="102"/>
      <c r="E143" s="58">
        <f>E37</f>
        <v>6</v>
      </c>
      <c r="F143" s="58"/>
      <c r="G143" s="58"/>
      <c r="H143" s="58"/>
      <c r="I143" s="58"/>
      <c r="J143" s="58">
        <f t="shared" ref="J143:Z143" si="135">J37</f>
        <v>62334</v>
      </c>
      <c r="K143" s="58">
        <f t="shared" si="135"/>
        <v>2493.36</v>
      </c>
      <c r="L143" s="58">
        <f t="shared" si="135"/>
        <v>0</v>
      </c>
      <c r="M143" s="58">
        <f t="shared" si="135"/>
        <v>0</v>
      </c>
      <c r="N143" s="58">
        <f t="shared" si="135"/>
        <v>0</v>
      </c>
      <c r="O143" s="58">
        <f t="shared" si="135"/>
        <v>0</v>
      </c>
      <c r="P143" s="58">
        <f t="shared" si="135"/>
        <v>0</v>
      </c>
      <c r="Q143" s="58">
        <f t="shared" si="135"/>
        <v>3636.15</v>
      </c>
      <c r="R143" s="58">
        <f t="shared" si="135"/>
        <v>0</v>
      </c>
      <c r="S143" s="58">
        <f t="shared" si="135"/>
        <v>0</v>
      </c>
      <c r="T143" s="58">
        <f t="shared" si="135"/>
        <v>0</v>
      </c>
      <c r="U143" s="58">
        <f t="shared" si="135"/>
        <v>96587.85</v>
      </c>
      <c r="V143" s="58">
        <f t="shared" si="135"/>
        <v>8252.5679999999993</v>
      </c>
      <c r="W143" s="58">
        <f t="shared" si="135"/>
        <v>1650.5136</v>
      </c>
      <c r="X143" s="58">
        <f t="shared" si="135"/>
        <v>174954.44159999999</v>
      </c>
      <c r="Y143" s="58">
        <f t="shared" si="135"/>
        <v>174954.44159999999</v>
      </c>
      <c r="Z143" s="58">
        <f t="shared" si="135"/>
        <v>0</v>
      </c>
    </row>
    <row r="144" spans="1:26" ht="15" customHeight="1" x14ac:dyDescent="0.25">
      <c r="A144" s="100" t="s">
        <v>90</v>
      </c>
      <c r="B144" s="101"/>
      <c r="C144" s="101"/>
      <c r="D144" s="102"/>
      <c r="E144" s="58">
        <f>E40+E82</f>
        <v>5</v>
      </c>
      <c r="F144" s="58"/>
      <c r="G144" s="58"/>
      <c r="H144" s="58"/>
      <c r="I144" s="58"/>
      <c r="J144" s="58">
        <f t="shared" ref="J144:Z144" si="136">J40+J82</f>
        <v>39094.5</v>
      </c>
      <c r="K144" s="58">
        <f t="shared" si="136"/>
        <v>305.68</v>
      </c>
      <c r="L144" s="58">
        <f t="shared" si="136"/>
        <v>0</v>
      </c>
      <c r="M144" s="58">
        <f t="shared" si="136"/>
        <v>0</v>
      </c>
      <c r="N144" s="58">
        <f t="shared" si="136"/>
        <v>0</v>
      </c>
      <c r="O144" s="58">
        <f t="shared" si="136"/>
        <v>2292.6</v>
      </c>
      <c r="P144" s="58">
        <f t="shared" si="136"/>
        <v>0</v>
      </c>
      <c r="Q144" s="58">
        <f t="shared" si="136"/>
        <v>9460.7999999999993</v>
      </c>
      <c r="R144" s="58">
        <f t="shared" si="136"/>
        <v>18508</v>
      </c>
      <c r="S144" s="58">
        <f t="shared" si="136"/>
        <v>0</v>
      </c>
      <c r="T144" s="58">
        <f t="shared" si="136"/>
        <v>0</v>
      </c>
      <c r="U144" s="58">
        <f t="shared" si="136"/>
        <v>68860.25</v>
      </c>
      <c r="V144" s="58">
        <f t="shared" si="136"/>
        <v>6926.0915000000005</v>
      </c>
      <c r="W144" s="58">
        <f t="shared" si="136"/>
        <v>1385.2183000000002</v>
      </c>
      <c r="X144" s="58">
        <f t="shared" si="136"/>
        <v>146833.1398</v>
      </c>
      <c r="Y144" s="58">
        <f t="shared" si="136"/>
        <v>146833.1398</v>
      </c>
      <c r="Z144" s="58">
        <f t="shared" si="136"/>
        <v>0</v>
      </c>
    </row>
    <row r="145" spans="1:26" ht="15" customHeight="1" x14ac:dyDescent="0.25">
      <c r="A145" s="100" t="s">
        <v>91</v>
      </c>
      <c r="B145" s="101"/>
      <c r="C145" s="101"/>
      <c r="D145" s="102"/>
      <c r="E145" s="58">
        <f>E76+E86+E126+E133</f>
        <v>9</v>
      </c>
      <c r="F145" s="58"/>
      <c r="G145" s="58"/>
      <c r="H145" s="58"/>
      <c r="I145" s="58"/>
      <c r="J145" s="58">
        <f t="shared" ref="J145:Z145" si="137">J76+J86+J126+J133</f>
        <v>50275.75</v>
      </c>
      <c r="K145" s="58">
        <f t="shared" si="137"/>
        <v>2644.3500000000004</v>
      </c>
      <c r="L145" s="58">
        <f t="shared" si="137"/>
        <v>0</v>
      </c>
      <c r="M145" s="58">
        <f t="shared" si="137"/>
        <v>0</v>
      </c>
      <c r="N145" s="58">
        <f t="shared" si="137"/>
        <v>0</v>
      </c>
      <c r="O145" s="58">
        <f t="shared" si="137"/>
        <v>0</v>
      </c>
      <c r="P145" s="58">
        <f t="shared" si="137"/>
        <v>0</v>
      </c>
      <c r="Q145" s="58">
        <f t="shared" si="137"/>
        <v>0</v>
      </c>
      <c r="R145" s="58">
        <f t="shared" si="137"/>
        <v>0</v>
      </c>
      <c r="S145" s="58">
        <f t="shared" si="137"/>
        <v>0</v>
      </c>
      <c r="T145" s="58">
        <f t="shared" si="137"/>
        <v>0</v>
      </c>
      <c r="U145" s="58">
        <f t="shared" si="137"/>
        <v>193561.25</v>
      </c>
      <c r="V145" s="58">
        <f t="shared" si="137"/>
        <v>12324.067500000001</v>
      </c>
      <c r="W145" s="58">
        <f t="shared" si="137"/>
        <v>2464.8135000000002</v>
      </c>
      <c r="X145" s="58">
        <f t="shared" si="137"/>
        <v>261270.231</v>
      </c>
      <c r="Y145" s="58">
        <f t="shared" si="137"/>
        <v>261270.231</v>
      </c>
      <c r="Z145" s="58">
        <f t="shared" si="137"/>
        <v>0</v>
      </c>
    </row>
    <row r="146" spans="1:26" ht="15.75" x14ac:dyDescent="0.25">
      <c r="A146" s="2"/>
      <c r="B146" s="2"/>
      <c r="C146" s="52"/>
      <c r="D146" s="52"/>
      <c r="E146" s="59">
        <f>E140-E141-E142-E143-E144-E145</f>
        <v>0</v>
      </c>
      <c r="F146" s="53"/>
      <c r="G146" s="53"/>
      <c r="H146" s="53"/>
      <c r="I146" s="53"/>
      <c r="J146" s="59">
        <f t="shared" ref="J146:Z146" si="138">J140-J141-J142-J143-J144-J145</f>
        <v>0</v>
      </c>
      <c r="K146" s="59">
        <f t="shared" si="138"/>
        <v>0</v>
      </c>
      <c r="L146" s="59">
        <f t="shared" si="138"/>
        <v>0</v>
      </c>
      <c r="M146" s="59">
        <f t="shared" si="138"/>
        <v>0</v>
      </c>
      <c r="N146" s="59">
        <f t="shared" si="138"/>
        <v>0</v>
      </c>
      <c r="O146" s="59">
        <f t="shared" si="138"/>
        <v>-1.3642420526593924E-12</v>
      </c>
      <c r="P146" s="59">
        <f t="shared" si="138"/>
        <v>0</v>
      </c>
      <c r="Q146" s="59">
        <f t="shared" si="138"/>
        <v>-1.8189894035458565E-12</v>
      </c>
      <c r="R146" s="59">
        <f t="shared" si="138"/>
        <v>0</v>
      </c>
      <c r="S146" s="59">
        <f t="shared" si="138"/>
        <v>0</v>
      </c>
      <c r="T146" s="59">
        <f t="shared" si="138"/>
        <v>0</v>
      </c>
      <c r="U146" s="59">
        <f t="shared" si="138"/>
        <v>0</v>
      </c>
      <c r="V146" s="59" t="e">
        <f t="shared" si="138"/>
        <v>#VALUE!</v>
      </c>
      <c r="W146" s="59">
        <f t="shared" si="138"/>
        <v>0</v>
      </c>
      <c r="X146" s="59">
        <f t="shared" si="138"/>
        <v>0</v>
      </c>
      <c r="Y146" s="59">
        <f t="shared" si="138"/>
        <v>0</v>
      </c>
      <c r="Z146" s="59">
        <f t="shared" si="138"/>
        <v>0</v>
      </c>
    </row>
    <row r="147" spans="1:26" ht="15.75" x14ac:dyDescent="0.25">
      <c r="A147" s="2"/>
      <c r="B147" s="2"/>
      <c r="C147" s="52"/>
      <c r="D147" s="52"/>
      <c r="E147" s="59"/>
      <c r="F147" s="53"/>
      <c r="G147" s="53"/>
      <c r="H147" s="53"/>
      <c r="I147" s="53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x14ac:dyDescent="0.25">
      <c r="A148" s="2"/>
      <c r="B148" s="2"/>
      <c r="C148" s="52"/>
      <c r="D148" s="52"/>
      <c r="E148" s="59"/>
      <c r="F148" s="53"/>
      <c r="G148" s="53"/>
      <c r="H148" s="53"/>
      <c r="I148" s="53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x14ac:dyDescent="0.25">
      <c r="A149" s="41"/>
    </row>
    <row r="150" spans="1:26" ht="15" customHeight="1" thickBot="1" x14ac:dyDescent="0.3">
      <c r="A150" s="42" t="s">
        <v>19</v>
      </c>
      <c r="B150" s="43"/>
      <c r="C150" s="80"/>
      <c r="D150" s="27"/>
      <c r="E150" s="98" t="s">
        <v>141</v>
      </c>
      <c r="F150" s="98"/>
      <c r="G150" s="98"/>
      <c r="H150" s="98"/>
      <c r="I150" s="98"/>
      <c r="J150" s="98"/>
      <c r="K150" s="98"/>
      <c r="L150" s="98"/>
      <c r="M150" s="2"/>
      <c r="N150" s="2"/>
      <c r="O150" s="2"/>
      <c r="P150" s="2"/>
      <c r="Q150" s="2"/>
      <c r="R150" s="2"/>
    </row>
    <row r="151" spans="1:26" ht="19.149999999999999" customHeight="1" x14ac:dyDescent="0.25">
      <c r="A151" s="1"/>
      <c r="B151" s="1"/>
      <c r="C151" s="5" t="s">
        <v>16</v>
      </c>
      <c r="D151" s="3"/>
      <c r="E151" s="99" t="s">
        <v>17</v>
      </c>
      <c r="F151" s="99"/>
      <c r="G151" s="99"/>
      <c r="H151" s="99"/>
      <c r="I151" s="99"/>
      <c r="J151" s="99"/>
      <c r="K151" s="99"/>
      <c r="L151" s="99"/>
      <c r="M151" s="1"/>
      <c r="N151" s="1"/>
      <c r="O151" s="1"/>
      <c r="P151" s="1"/>
      <c r="Q151" s="1"/>
      <c r="R151" s="1"/>
    </row>
    <row r="152" spans="1:26" x14ac:dyDescent="0.25">
      <c r="A152" s="21"/>
    </row>
    <row r="153" spans="1:26" ht="15" customHeight="1" thickBot="1" x14ac:dyDescent="0.3">
      <c r="A153" s="42" t="s">
        <v>18</v>
      </c>
      <c r="B153" s="43"/>
      <c r="C153" s="80"/>
      <c r="D153" s="27"/>
      <c r="E153" s="98" t="s">
        <v>142</v>
      </c>
      <c r="F153" s="98"/>
      <c r="G153" s="98"/>
      <c r="H153" s="98"/>
      <c r="I153" s="98"/>
      <c r="J153" s="98"/>
      <c r="K153" s="98"/>
      <c r="L153" s="98"/>
      <c r="M153" s="2"/>
      <c r="N153" s="2"/>
      <c r="O153" s="2"/>
      <c r="P153" s="2"/>
      <c r="Q153" s="2"/>
      <c r="R153" s="2"/>
      <c r="Y153" s="27"/>
      <c r="Z153" s="27"/>
    </row>
    <row r="154" spans="1:26" ht="19.149999999999999" customHeight="1" x14ac:dyDescent="0.25">
      <c r="A154" s="1"/>
      <c r="B154" s="1"/>
      <c r="C154" s="5" t="s">
        <v>16</v>
      </c>
      <c r="D154" s="3"/>
      <c r="E154" s="99" t="s">
        <v>17</v>
      </c>
      <c r="F154" s="99"/>
      <c r="G154" s="99"/>
      <c r="H154" s="99"/>
      <c r="I154" s="99"/>
      <c r="J154" s="99"/>
      <c r="K154" s="99"/>
      <c r="L154" s="99"/>
      <c r="M154" s="1"/>
      <c r="N154" s="1"/>
      <c r="O154" s="1"/>
      <c r="P154" s="1"/>
      <c r="Q154" s="1"/>
      <c r="R154" s="1"/>
      <c r="Y154" s="3"/>
      <c r="Z154" s="3"/>
    </row>
    <row r="155" spans="1:26" ht="15.75" x14ac:dyDescent="0.25">
      <c r="A155" s="20"/>
    </row>
  </sheetData>
  <mergeCells count="81">
    <mergeCell ref="Y15:Z15"/>
    <mergeCell ref="Y16:Z16"/>
    <mergeCell ref="X15:X17"/>
    <mergeCell ref="C41:D41"/>
    <mergeCell ref="C45:D45"/>
    <mergeCell ref="C38:D38"/>
    <mergeCell ref="C29:D29"/>
    <mergeCell ref="C31:D31"/>
    <mergeCell ref="C39:D39"/>
    <mergeCell ref="C34:D34"/>
    <mergeCell ref="A19:D19"/>
    <mergeCell ref="C32:D32"/>
    <mergeCell ref="C33:D33"/>
    <mergeCell ref="C35:D35"/>
    <mergeCell ref="C36:D36"/>
    <mergeCell ref="A15:B16"/>
    <mergeCell ref="C69:D69"/>
    <mergeCell ref="C51:D51"/>
    <mergeCell ref="C56:D56"/>
    <mergeCell ref="C65:D65"/>
    <mergeCell ref="W15:W17"/>
    <mergeCell ref="V15:V17"/>
    <mergeCell ref="U15:U17"/>
    <mergeCell ref="O16:T16"/>
    <mergeCell ref="I15:I17"/>
    <mergeCell ref="E15:E17"/>
    <mergeCell ref="K16:N16"/>
    <mergeCell ref="K15:T15"/>
    <mergeCell ref="H15:H17"/>
    <mergeCell ref="F15:F17"/>
    <mergeCell ref="G15:G17"/>
    <mergeCell ref="J15:J17"/>
    <mergeCell ref="X4:Y4"/>
    <mergeCell ref="X5:Y5"/>
    <mergeCell ref="X6:Y6"/>
    <mergeCell ref="A6:S6"/>
    <mergeCell ref="D7:M7"/>
    <mergeCell ref="U5:W5"/>
    <mergeCell ref="U6:W6"/>
    <mergeCell ref="B10:D10"/>
    <mergeCell ref="F9:K9"/>
    <mergeCell ref="F10:K10"/>
    <mergeCell ref="I13:L13"/>
    <mergeCell ref="C13:D13"/>
    <mergeCell ref="E153:L153"/>
    <mergeCell ref="E154:L154"/>
    <mergeCell ref="E150:L150"/>
    <mergeCell ref="E151:L151"/>
    <mergeCell ref="C124:D124"/>
    <mergeCell ref="A144:D144"/>
    <mergeCell ref="A132:D132"/>
    <mergeCell ref="A145:D145"/>
    <mergeCell ref="A140:D140"/>
    <mergeCell ref="A141:D141"/>
    <mergeCell ref="A142:D142"/>
    <mergeCell ref="A143:D143"/>
    <mergeCell ref="C125:D125"/>
    <mergeCell ref="C123:D123"/>
    <mergeCell ref="C73:D73"/>
    <mergeCell ref="C74:D74"/>
    <mergeCell ref="A120:D120"/>
    <mergeCell ref="A121:D121"/>
    <mergeCell ref="C83:D83"/>
    <mergeCell ref="C84:D84"/>
    <mergeCell ref="C85:D85"/>
    <mergeCell ref="A81:D81"/>
    <mergeCell ref="C75:D75"/>
    <mergeCell ref="C15:D17"/>
    <mergeCell ref="C28:D28"/>
    <mergeCell ref="C30:D30"/>
    <mergeCell ref="C18:D18"/>
    <mergeCell ref="C22:D22"/>
    <mergeCell ref="C24:D24"/>
    <mergeCell ref="C25:D25"/>
    <mergeCell ref="C26:D26"/>
    <mergeCell ref="C23:D23"/>
    <mergeCell ref="C50:D50"/>
    <mergeCell ref="C60:D60"/>
    <mergeCell ref="C64:D64"/>
    <mergeCell ref="C55:D55"/>
    <mergeCell ref="C49:D49"/>
  </mergeCells>
  <pageMargins left="0.31496062992125984" right="0" top="0.15748031496062992" bottom="0.15748031496062992" header="0" footer="0"/>
  <pageSetup paperSize="9" scale="55" orientation="landscape" r:id="rId1"/>
  <rowBreaks count="2" manualBreakCount="2">
    <brk id="54" max="25" man="1"/>
    <brk id="104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сады</vt:lpstr>
      <vt:lpstr>Лист2</vt:lpstr>
      <vt:lpstr>Лист3</vt:lpstr>
      <vt:lpstr>сады!Заголовки_для_печати</vt:lpstr>
      <vt:lpstr>сады!Область_печати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work27</dc:creator>
  <cp:lastModifiedBy>User</cp:lastModifiedBy>
  <cp:lastPrinted>2026-02-10T08:25:49Z</cp:lastPrinted>
  <dcterms:created xsi:type="dcterms:W3CDTF">2013-08-20T11:26:54Z</dcterms:created>
  <dcterms:modified xsi:type="dcterms:W3CDTF">2026-08-10T06:23:07Z</dcterms:modified>
</cp:coreProperties>
</file>